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ΜΑΘΗΜΑΤΑ\ΕΦ ΜΑΘΗΜΑΤΙΚΑ ΚΑΙ ΣΤΑΤΙΣΤΙΚΗ\"/>
    </mc:Choice>
  </mc:AlternateContent>
  <bookViews>
    <workbookView xWindow="0" yWindow="0" windowWidth="19200" windowHeight="6930" tabRatio="684" firstSheet="9" activeTab="16"/>
  </bookViews>
  <sheets>
    <sheet name="Δειγματοληψία μέση τιμή" sheetId="1" r:id="rId1"/>
    <sheet name="Δειγματοληψία διακύμανσης" sheetId="64" r:id="rId2"/>
    <sheet name="Boxplot" sheetId="28" r:id="rId3"/>
    <sheet name="πινακες συχν" sheetId="23" r:id="rId4"/>
    <sheet name="Φύλλο1" sheetId="61" r:id="rId5"/>
    <sheet name="VAR-SD" sheetId="63" r:id="rId6"/>
    <sheet name="Correlation" sheetId="11" r:id="rId7"/>
    <sheet name="95% ΔΕ" sheetId="4" r:id="rId8"/>
    <sheet name="Πίνακας συχνοτήτων" sheetId="2" r:id="rId9"/>
    <sheet name="Κανονική" sheetId="3" r:id="rId10"/>
    <sheet name="t-test" sheetId="5" r:id="rId11"/>
    <sheet name="ANOVA" sheetId="10" r:id="rId12"/>
    <sheet name="Φύλλο2" sheetId="65" r:id="rId13"/>
    <sheet name="ΔΕ ΓΙΑ ΠΟΣΟΣΤΑ" sheetId="17" r:id="rId14"/>
    <sheet name="Χ2" sheetId="18" r:id="rId15"/>
    <sheet name="Probabilities" sheetId="22" r:id="rId16"/>
    <sheet name="Φύλλο3" sheetId="66" r:id="rId17"/>
    <sheet name="συσχετιση" sheetId="20" r:id="rId18"/>
    <sheet name="παλινδρομηση" sheetId="56" r:id="rId1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66" l="1"/>
  <c r="L5" i="66"/>
  <c r="L6" i="66"/>
  <c r="L3" i="66"/>
  <c r="K7" i="66"/>
  <c r="J7" i="66"/>
  <c r="I35" i="22"/>
  <c r="J33" i="22"/>
  <c r="J32" i="22"/>
  <c r="I33" i="22"/>
  <c r="I32" i="22"/>
  <c r="L9" i="22"/>
  <c r="L7" i="66" l="1"/>
  <c r="G4" i="22"/>
  <c r="E41" i="22"/>
  <c r="E40" i="22"/>
  <c r="E39" i="22"/>
  <c r="E38" i="22"/>
  <c r="E37" i="22"/>
  <c r="E36" i="22"/>
  <c r="F34" i="22"/>
  <c r="E34" i="22"/>
  <c r="G34" i="22"/>
  <c r="G33" i="22"/>
  <c r="G32" i="22"/>
  <c r="E52" i="22"/>
  <c r="E49" i="22"/>
  <c r="E53" i="22"/>
  <c r="E54" i="22" s="1"/>
  <c r="E50" i="22"/>
  <c r="F50" i="22" s="1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3" i="3"/>
  <c r="N5" i="66" l="1"/>
  <c r="O4" i="66"/>
  <c r="O5" i="66"/>
  <c r="N6" i="66"/>
  <c r="O6" i="66"/>
  <c r="O3" i="66"/>
  <c r="N3" i="66"/>
  <c r="N4" i="66"/>
  <c r="D20" i="20"/>
  <c r="L9" i="66" l="1"/>
  <c r="E7" i="22"/>
  <c r="C3" i="65" l="1"/>
  <c r="C4" i="65"/>
  <c r="C5" i="65"/>
  <c r="C6" i="65"/>
  <c r="C7" i="65"/>
  <c r="C8" i="65"/>
  <c r="C9" i="65"/>
  <c r="C10" i="65"/>
  <c r="C11" i="65"/>
  <c r="C12" i="65"/>
  <c r="C13" i="65"/>
  <c r="C14" i="65"/>
  <c r="C15" i="65"/>
  <c r="C16" i="65"/>
  <c r="C17" i="65"/>
  <c r="C18" i="65"/>
  <c r="C19" i="65"/>
  <c r="C20" i="65"/>
  <c r="C21" i="65"/>
  <c r="C22" i="65"/>
  <c r="C23" i="65"/>
  <c r="C24" i="65"/>
  <c r="C25" i="65"/>
  <c r="C26" i="65"/>
  <c r="C27" i="65"/>
  <c r="C28" i="65"/>
  <c r="C29" i="65"/>
  <c r="C30" i="65"/>
  <c r="C31" i="65"/>
  <c r="C32" i="65"/>
  <c r="C33" i="65"/>
  <c r="C34" i="65"/>
  <c r="C35" i="65"/>
  <c r="C36" i="65"/>
  <c r="C37" i="65"/>
  <c r="C38" i="65"/>
  <c r="C39" i="65"/>
  <c r="C40" i="65"/>
  <c r="C41" i="65"/>
  <c r="C42" i="65"/>
  <c r="C43" i="65"/>
  <c r="C44" i="65"/>
  <c r="C45" i="65"/>
  <c r="C46" i="65"/>
  <c r="C47" i="65"/>
  <c r="C48" i="65"/>
  <c r="C49" i="65"/>
  <c r="C50" i="65"/>
  <c r="C51" i="65"/>
  <c r="C52" i="65"/>
  <c r="C53" i="65"/>
  <c r="C54" i="65"/>
  <c r="C55" i="65"/>
  <c r="C56" i="65"/>
  <c r="C57" i="65"/>
  <c r="C58" i="65"/>
  <c r="C59" i="65"/>
  <c r="C60" i="65"/>
  <c r="C61" i="65"/>
  <c r="C62" i="65"/>
  <c r="C63" i="65"/>
  <c r="C64" i="65"/>
  <c r="C65" i="65"/>
  <c r="C66" i="65"/>
  <c r="C67" i="65"/>
  <c r="C68" i="65"/>
  <c r="C69" i="65"/>
  <c r="C70" i="65"/>
  <c r="C71" i="65"/>
  <c r="C72" i="65"/>
  <c r="C73" i="65"/>
  <c r="C74" i="65"/>
  <c r="C75" i="65"/>
  <c r="C76" i="65"/>
  <c r="C77" i="65"/>
  <c r="C78" i="65"/>
  <c r="C79" i="65"/>
  <c r="C80" i="65"/>
  <c r="C81" i="65"/>
  <c r="C82" i="65"/>
  <c r="C83" i="65"/>
  <c r="C84" i="65"/>
  <c r="C85" i="65"/>
  <c r="C86" i="65"/>
  <c r="C87" i="65"/>
  <c r="C88" i="65"/>
  <c r="C89" i="65"/>
  <c r="C90" i="65"/>
  <c r="C91" i="65"/>
  <c r="C92" i="65"/>
  <c r="C93" i="65"/>
  <c r="C94" i="65"/>
  <c r="C95" i="65"/>
  <c r="C96" i="65"/>
  <c r="C97" i="65"/>
  <c r="C98" i="65"/>
  <c r="C99" i="65"/>
  <c r="C100" i="65"/>
  <c r="C101" i="65"/>
  <c r="C102" i="65"/>
  <c r="C103" i="65"/>
  <c r="C104" i="65"/>
  <c r="C105" i="65"/>
  <c r="C106" i="65"/>
  <c r="C107" i="65"/>
  <c r="C108" i="65"/>
  <c r="C109" i="65"/>
  <c r="C110" i="65"/>
  <c r="C111" i="65"/>
  <c r="C112" i="65"/>
  <c r="C113" i="65"/>
  <c r="C114" i="65"/>
  <c r="C115" i="65"/>
  <c r="C116" i="65"/>
  <c r="C117" i="65"/>
  <c r="C118" i="65"/>
  <c r="C119" i="65"/>
  <c r="C120" i="65"/>
  <c r="C121" i="65"/>
  <c r="C122" i="65"/>
  <c r="C123" i="65"/>
  <c r="C124" i="65"/>
  <c r="C125" i="65"/>
  <c r="C126" i="65"/>
  <c r="C127" i="65"/>
  <c r="C128" i="65"/>
  <c r="C129" i="65"/>
  <c r="C130" i="65"/>
  <c r="C131" i="65"/>
  <c r="C132" i="65"/>
  <c r="C133" i="65"/>
  <c r="C134" i="65"/>
  <c r="C135" i="65"/>
  <c r="C136" i="65"/>
  <c r="C137" i="65"/>
  <c r="C138" i="65"/>
  <c r="C139" i="65"/>
  <c r="C140" i="65"/>
  <c r="C141" i="65"/>
  <c r="C142" i="65"/>
  <c r="C143" i="65"/>
  <c r="C144" i="65"/>
  <c r="C145" i="65"/>
  <c r="C146" i="65"/>
  <c r="C147" i="65"/>
  <c r="C148" i="65"/>
  <c r="C149" i="65"/>
  <c r="C150" i="65"/>
  <c r="C151" i="65"/>
  <c r="C152" i="65"/>
  <c r="C153" i="65"/>
  <c r="C154" i="65"/>
  <c r="C155" i="65"/>
  <c r="C156" i="65"/>
  <c r="C157" i="65"/>
  <c r="C158" i="65"/>
  <c r="C159" i="65"/>
  <c r="C160" i="65"/>
  <c r="C161" i="65"/>
  <c r="C162" i="65"/>
  <c r="C163" i="65"/>
  <c r="C164" i="65"/>
  <c r="C165" i="65"/>
  <c r="C166" i="65"/>
  <c r="C167" i="65"/>
  <c r="C168" i="65"/>
  <c r="C169" i="65"/>
  <c r="C170" i="65"/>
  <c r="C171" i="65"/>
  <c r="C172" i="65"/>
  <c r="C173" i="65"/>
  <c r="C174" i="65"/>
  <c r="C175" i="65"/>
  <c r="C176" i="65"/>
  <c r="C177" i="65"/>
  <c r="C178" i="65"/>
  <c r="C179" i="65"/>
  <c r="C180" i="65"/>
  <c r="C181" i="65"/>
  <c r="C182" i="65"/>
  <c r="C183" i="65"/>
  <c r="C184" i="65"/>
  <c r="C185" i="65"/>
  <c r="C186" i="65"/>
  <c r="C187" i="65"/>
  <c r="C188" i="65"/>
  <c r="C189" i="65"/>
  <c r="C190" i="65"/>
  <c r="C191" i="65"/>
  <c r="C192" i="65"/>
  <c r="C193" i="65"/>
  <c r="C194" i="65"/>
  <c r="C195" i="65"/>
  <c r="C196" i="65"/>
  <c r="C197" i="65"/>
  <c r="C198" i="65"/>
  <c r="C199" i="65"/>
  <c r="C200" i="65"/>
  <c r="C201" i="65"/>
  <c r="C202" i="65"/>
  <c r="C203" i="65"/>
  <c r="C204" i="65"/>
  <c r="C205" i="65"/>
  <c r="C206" i="65"/>
  <c r="C207" i="65"/>
  <c r="C208" i="65"/>
  <c r="C209" i="65"/>
  <c r="C210" i="65"/>
  <c r="C211" i="65"/>
  <c r="C212" i="65"/>
  <c r="C213" i="65"/>
  <c r="C214" i="65"/>
  <c r="C215" i="65"/>
  <c r="C216" i="65"/>
  <c r="C217" i="65"/>
  <c r="C218" i="65"/>
  <c r="C219" i="65"/>
  <c r="C220" i="65"/>
  <c r="C221" i="65"/>
  <c r="C222" i="65"/>
  <c r="C223" i="65"/>
  <c r="C224" i="65"/>
  <c r="C225" i="65"/>
  <c r="C226" i="65"/>
  <c r="C227" i="65"/>
  <c r="C228" i="65"/>
  <c r="C229" i="65"/>
  <c r="C230" i="65"/>
  <c r="C231" i="65"/>
  <c r="C232" i="65"/>
  <c r="C233" i="65"/>
  <c r="C234" i="65"/>
  <c r="C235" i="65"/>
  <c r="C236" i="65"/>
  <c r="C237" i="65"/>
  <c r="C238" i="65"/>
  <c r="C239" i="65"/>
  <c r="C240" i="65"/>
  <c r="C241" i="65"/>
  <c r="C242" i="65"/>
  <c r="C243" i="65"/>
  <c r="C244" i="65"/>
  <c r="C245" i="65"/>
  <c r="C246" i="65"/>
  <c r="C247" i="65"/>
  <c r="C248" i="65"/>
  <c r="C249" i="65"/>
  <c r="C250" i="65"/>
  <c r="C251" i="65"/>
  <c r="C252" i="65"/>
  <c r="C253" i="65"/>
  <c r="C254" i="65"/>
  <c r="C255" i="65"/>
  <c r="C256" i="65"/>
  <c r="C257" i="65"/>
  <c r="C258" i="65"/>
  <c r="C259" i="65"/>
  <c r="C260" i="65"/>
  <c r="C261" i="65"/>
  <c r="C262" i="65"/>
  <c r="C263" i="65"/>
  <c r="C264" i="65"/>
  <c r="C265" i="65"/>
  <c r="C266" i="65"/>
  <c r="C267" i="65"/>
  <c r="C268" i="65"/>
  <c r="C269" i="65"/>
  <c r="C270" i="65"/>
  <c r="C271" i="65"/>
  <c r="C272" i="65"/>
  <c r="C273" i="65"/>
  <c r="C274" i="65"/>
  <c r="C275" i="65"/>
  <c r="C276" i="65"/>
  <c r="C277" i="65"/>
  <c r="C278" i="65"/>
  <c r="C279" i="65"/>
  <c r="C280" i="65"/>
  <c r="C281" i="65"/>
  <c r="C282" i="65"/>
  <c r="C283" i="65"/>
  <c r="C284" i="65"/>
  <c r="C285" i="65"/>
  <c r="C286" i="65"/>
  <c r="C287" i="65"/>
  <c r="C288" i="65"/>
  <c r="C289" i="65"/>
  <c r="C290" i="65"/>
  <c r="C291" i="65"/>
  <c r="C292" i="65"/>
  <c r="C293" i="65"/>
  <c r="C294" i="65"/>
  <c r="C295" i="65"/>
  <c r="C296" i="65"/>
  <c r="C297" i="65"/>
  <c r="C298" i="65"/>
  <c r="C299" i="65"/>
  <c r="C300" i="65"/>
  <c r="C301" i="65"/>
  <c r="C302" i="65"/>
  <c r="C303" i="65"/>
  <c r="C304" i="65"/>
  <c r="C305" i="65"/>
  <c r="C306" i="65"/>
  <c r="C307" i="65"/>
  <c r="C308" i="65"/>
  <c r="C309" i="65"/>
  <c r="C310" i="65"/>
  <c r="C311" i="65"/>
  <c r="C312" i="65"/>
  <c r="C313" i="65"/>
  <c r="C314" i="65"/>
  <c r="C315" i="65"/>
  <c r="C316" i="65"/>
  <c r="C317" i="65"/>
  <c r="C318" i="65"/>
  <c r="C319" i="65"/>
  <c r="C320" i="65"/>
  <c r="C321" i="65"/>
  <c r="C322" i="65"/>
  <c r="C323" i="65"/>
  <c r="C324" i="65"/>
  <c r="C325" i="65"/>
  <c r="C326" i="65"/>
  <c r="C327" i="65"/>
  <c r="C328" i="65"/>
  <c r="C329" i="65"/>
  <c r="C330" i="65"/>
  <c r="C331" i="65"/>
  <c r="C332" i="65"/>
  <c r="C333" i="65"/>
  <c r="C334" i="65"/>
  <c r="C335" i="65"/>
  <c r="C336" i="65"/>
  <c r="C337" i="65"/>
  <c r="C338" i="65"/>
  <c r="C339" i="65"/>
  <c r="C340" i="65"/>
  <c r="C341" i="65"/>
  <c r="C342" i="65"/>
  <c r="C343" i="65"/>
  <c r="C344" i="65"/>
  <c r="C345" i="65"/>
  <c r="C346" i="65"/>
  <c r="C347" i="65"/>
  <c r="C348" i="65"/>
  <c r="C349" i="65"/>
  <c r="C350" i="65"/>
  <c r="C351" i="65"/>
  <c r="C352" i="65"/>
  <c r="C353" i="65"/>
  <c r="C354" i="65"/>
  <c r="C355" i="65"/>
  <c r="C356" i="65"/>
  <c r="C357" i="65"/>
  <c r="C358" i="65"/>
  <c r="C359" i="65"/>
  <c r="C360" i="65"/>
  <c r="C361" i="65"/>
  <c r="C362" i="65"/>
  <c r="C363" i="65"/>
  <c r="C364" i="65"/>
  <c r="C365" i="65"/>
  <c r="C366" i="65"/>
  <c r="C367" i="65"/>
  <c r="C368" i="65"/>
  <c r="C369" i="65"/>
  <c r="C370" i="65"/>
  <c r="C371" i="65"/>
  <c r="C372" i="65"/>
  <c r="C373" i="65"/>
  <c r="C374" i="65"/>
  <c r="C375" i="65"/>
  <c r="C376" i="65"/>
  <c r="C377" i="65"/>
  <c r="C378" i="65"/>
  <c r="C379" i="65"/>
  <c r="C380" i="65"/>
  <c r="C381" i="65"/>
  <c r="C382" i="65"/>
  <c r="C383" i="65"/>
  <c r="C384" i="65"/>
  <c r="C385" i="65"/>
  <c r="C386" i="65"/>
  <c r="C387" i="65"/>
  <c r="C388" i="65"/>
  <c r="C389" i="65"/>
  <c r="C390" i="65"/>
  <c r="C391" i="65"/>
  <c r="C392" i="65"/>
  <c r="C393" i="65"/>
  <c r="C394" i="65"/>
  <c r="C395" i="65"/>
  <c r="C396" i="65"/>
  <c r="C2" i="65"/>
  <c r="C9" i="1" l="1"/>
  <c r="L3" i="1"/>
  <c r="G39" i="3" l="1"/>
  <c r="F39" i="3"/>
  <c r="F40" i="3"/>
  <c r="G37" i="3"/>
  <c r="F37" i="3"/>
  <c r="F36" i="3"/>
  <c r="G34" i="3"/>
  <c r="F34" i="3"/>
  <c r="F33" i="3"/>
  <c r="C38" i="64"/>
  <c r="C32" i="64"/>
  <c r="C24" i="64"/>
  <c r="C18" i="64"/>
  <c r="C10" i="64"/>
  <c r="L3" i="64"/>
  <c r="Q10" i="64"/>
  <c r="Q10" i="1"/>
  <c r="C15" i="63"/>
  <c r="D12" i="63"/>
  <c r="C13" i="63"/>
  <c r="C12" i="63"/>
  <c r="E12" i="63" l="1"/>
  <c r="D2" i="28"/>
  <c r="C2" i="28"/>
  <c r="C10" i="61"/>
  <c r="D8" i="61"/>
  <c r="C8" i="61"/>
  <c r="E6" i="23"/>
  <c r="E5" i="23"/>
  <c r="E4" i="23"/>
  <c r="E3" i="23"/>
  <c r="E2" i="23"/>
  <c r="D6" i="23"/>
  <c r="D5" i="23"/>
  <c r="D4" i="23"/>
  <c r="D3" i="23"/>
  <c r="C7" i="23"/>
  <c r="C4" i="23"/>
  <c r="C5" i="23"/>
  <c r="C6" i="23"/>
  <c r="C3" i="23"/>
  <c r="C2" i="23"/>
  <c r="B7" i="23"/>
  <c r="G41" i="18" l="1"/>
  <c r="H38" i="18"/>
  <c r="H37" i="18"/>
  <c r="H36" i="18"/>
  <c r="G40" i="18"/>
  <c r="E25" i="18"/>
  <c r="I24" i="18" s="1"/>
  <c r="D25" i="18"/>
  <c r="H24" i="18" s="1"/>
  <c r="F24" i="18"/>
  <c r="F23" i="18"/>
  <c r="H23" i="18" l="1"/>
  <c r="I23" i="18"/>
  <c r="F25" i="18"/>
  <c r="L7" i="22"/>
  <c r="K7" i="22"/>
  <c r="E8" i="22"/>
  <c r="E9" i="22" s="1"/>
  <c r="E29" i="18" l="1"/>
  <c r="D29" i="18"/>
  <c r="D28" i="18"/>
  <c r="E28" i="18"/>
  <c r="E10" i="22"/>
  <c r="E11" i="22" s="1"/>
  <c r="E12" i="22" s="1"/>
  <c r="E11" i="20"/>
  <c r="E12" i="20"/>
  <c r="G28" i="18" l="1"/>
  <c r="D12" i="22"/>
  <c r="D2" i="11"/>
  <c r="O14" i="10" l="1"/>
  <c r="N14" i="10"/>
  <c r="M14" i="10"/>
  <c r="L14" i="10"/>
  <c r="J14" i="10"/>
  <c r="I14" i="10"/>
  <c r="H14" i="10"/>
  <c r="G14" i="10"/>
  <c r="C14" i="10"/>
  <c r="D14" i="10"/>
  <c r="E14" i="10"/>
  <c r="B14" i="10"/>
  <c r="O13" i="10"/>
  <c r="N13" i="10"/>
  <c r="M13" i="10"/>
  <c r="L13" i="10"/>
  <c r="J13" i="10"/>
  <c r="I13" i="10"/>
  <c r="H13" i="10"/>
  <c r="G13" i="10"/>
  <c r="M4" i="5"/>
  <c r="M5" i="5"/>
  <c r="M6" i="5"/>
  <c r="M7" i="5"/>
  <c r="M8" i="5"/>
  <c r="M9" i="5"/>
  <c r="M10" i="5"/>
  <c r="M11" i="5"/>
  <c r="M12" i="5"/>
  <c r="M13" i="5"/>
  <c r="M3" i="5"/>
  <c r="G24" i="3" l="1"/>
  <c r="D24" i="22" l="1"/>
  <c r="D27" i="22" s="1"/>
  <c r="Q8" i="22"/>
  <c r="P8" i="22"/>
  <c r="B10" i="18" l="1"/>
  <c r="B9" i="18"/>
  <c r="C6" i="18"/>
  <c r="D6" i="18"/>
  <c r="B6" i="18"/>
  <c r="E3" i="18"/>
  <c r="H3" i="18" s="1"/>
  <c r="E4" i="18"/>
  <c r="E5" i="18"/>
  <c r="H5" i="18" s="1"/>
  <c r="E2" i="18"/>
  <c r="H2" i="18" s="1"/>
  <c r="E26" i="17"/>
  <c r="G26" i="17" s="1"/>
  <c r="E25" i="17"/>
  <c r="G25" i="17" s="1"/>
  <c r="G28" i="17"/>
  <c r="E28" i="17"/>
  <c r="G27" i="17"/>
  <c r="E27" i="17"/>
  <c r="G24" i="17"/>
  <c r="E24" i="17"/>
  <c r="G23" i="17"/>
  <c r="E23" i="17"/>
  <c r="G22" i="17"/>
  <c r="E22" i="17"/>
  <c r="B4" i="17"/>
  <c r="G2" i="18" l="1"/>
  <c r="E6" i="18"/>
  <c r="G3" i="18"/>
  <c r="G5" i="18"/>
  <c r="I4" i="18"/>
  <c r="H4" i="18"/>
  <c r="G4" i="18"/>
  <c r="I5" i="18"/>
  <c r="I3" i="18"/>
  <c r="I2" i="18"/>
  <c r="D4" i="17"/>
  <c r="B5" i="17" s="1"/>
  <c r="B8" i="17" s="1"/>
  <c r="E3" i="11"/>
  <c r="D6" i="11" s="1"/>
  <c r="D15" i="11" s="1"/>
  <c r="D16" i="11" s="1"/>
  <c r="E9" i="11"/>
  <c r="E11" i="11"/>
  <c r="C10" i="18" l="1"/>
  <c r="C9" i="18"/>
  <c r="C11" i="18"/>
  <c r="B11" i="18"/>
  <c r="D9" i="18"/>
  <c r="D10" i="18"/>
  <c r="D11" i="18"/>
  <c r="C12" i="18"/>
  <c r="D12" i="18"/>
  <c r="B12" i="18"/>
  <c r="B7" i="17"/>
  <c r="D13" i="10"/>
  <c r="E13" i="10"/>
  <c r="C13" i="10"/>
  <c r="B13" i="10"/>
  <c r="E9" i="18" l="1"/>
  <c r="I9" i="18" s="1"/>
  <c r="E10" i="18"/>
  <c r="G10" i="18" s="1"/>
  <c r="A15" i="18"/>
  <c r="E11" i="18"/>
  <c r="H11" i="18" s="1"/>
  <c r="E12" i="18"/>
  <c r="I12" i="18" s="1"/>
  <c r="G11" i="18" l="1"/>
  <c r="H9" i="18"/>
  <c r="G9" i="18"/>
  <c r="H10" i="18"/>
  <c r="I10" i="18"/>
  <c r="H12" i="18"/>
  <c r="G12" i="18"/>
  <c r="I11" i="18"/>
  <c r="F12" i="4"/>
  <c r="I12" i="4" s="1"/>
  <c r="F9" i="4"/>
  <c r="I9" i="4" s="1"/>
  <c r="F6" i="4"/>
  <c r="I6" i="4" s="1"/>
  <c r="F2" i="4"/>
  <c r="I2" i="4" s="1"/>
  <c r="C32" i="1"/>
  <c r="C24" i="1"/>
  <c r="H12" i="4" l="1"/>
  <c r="H9" i="4"/>
  <c r="H6" i="4"/>
  <c r="H2" i="4"/>
  <c r="C6" i="2"/>
  <c r="C5" i="2"/>
  <c r="J2" i="2"/>
  <c r="A42" i="2"/>
  <c r="C3" i="2"/>
  <c r="C2" i="2"/>
  <c r="F8" i="2"/>
  <c r="C17" i="1" l="1"/>
  <c r="C18" i="1" s="1"/>
  <c r="C10" i="1"/>
</calcChain>
</file>

<file path=xl/sharedStrings.xml><?xml version="1.0" encoding="utf-8"?>
<sst xmlns="http://schemas.openxmlformats.org/spreadsheetml/2006/main" count="193" uniqueCount="129">
  <si>
    <t>μέση τιμή (μ)</t>
  </si>
  <si>
    <t>δείγμα β μέση τιμή</t>
  </si>
  <si>
    <t>δείγμα α μέση τιμή</t>
  </si>
  <si>
    <t>Χ</t>
  </si>
  <si>
    <t>f(X)</t>
  </si>
  <si>
    <t>μεση τιμή</t>
  </si>
  <si>
    <t>τυπική απόκλιση</t>
  </si>
  <si>
    <t>μεση τιμη</t>
  </si>
  <si>
    <t>Αθροισμα</t>
  </si>
  <si>
    <t>1Χ9  +   2Χ12  +   3Χ14   +  4Χ4   +5Χ2</t>
  </si>
  <si>
    <t>δείγμα γ μέση τιμή</t>
  </si>
  <si>
    <t>δείγμα d μέση τιμή</t>
  </si>
  <si>
    <t>n=8</t>
  </si>
  <si>
    <t>S=</t>
  </si>
  <si>
    <t>SE=</t>
  </si>
  <si>
    <t>95% ΔΕ</t>
  </si>
  <si>
    <t>Μέση τιμή</t>
  </si>
  <si>
    <t>n=</t>
  </si>
  <si>
    <t>A</t>
  </si>
  <si>
    <t>B</t>
  </si>
  <si>
    <t xml:space="preserve">φυτό </t>
  </si>
  <si>
    <t>Ζευγη</t>
  </si>
  <si>
    <t>Ανεξάρτητα δείγματα</t>
  </si>
  <si>
    <t>Α</t>
  </si>
  <si>
    <t>Β</t>
  </si>
  <si>
    <t>Γ</t>
  </si>
  <si>
    <t>Δ</t>
  </si>
  <si>
    <t>X</t>
  </si>
  <si>
    <t>Y</t>
  </si>
  <si>
    <t>y</t>
  </si>
  <si>
    <t>r=</t>
  </si>
  <si>
    <t>p=</t>
  </si>
  <si>
    <t>α</t>
  </si>
  <si>
    <t>n</t>
  </si>
  <si>
    <t>ποσοστο</t>
  </si>
  <si>
    <t>SE</t>
  </si>
  <si>
    <t>κάτω όριο</t>
  </si>
  <si>
    <t>πάνω όριο</t>
  </si>
  <si>
    <t>Καθόλου</t>
  </si>
  <si>
    <t>Αρκετά</t>
  </si>
  <si>
    <t>Πολύ</t>
  </si>
  <si>
    <t>ΣΥΝΟΛΟ</t>
  </si>
  <si>
    <t xml:space="preserve">ελάχιστα </t>
  </si>
  <si>
    <t>κάποιες φορές</t>
  </si>
  <si>
    <t xml:space="preserve">συχνά </t>
  </si>
  <si>
    <t xml:space="preserve">πολύ συχνά  </t>
  </si>
  <si>
    <t>τιμή p</t>
  </si>
  <si>
    <t>ποσοστα</t>
  </si>
  <si>
    <t>Παρατηρ</t>
  </si>
  <si>
    <t>Αναμεν</t>
  </si>
  <si>
    <t>βαθμος που θελαμε</t>
  </si>
  <si>
    <t>βαθμός που πηραμε</t>
  </si>
  <si>
    <t>αγοραζουν βιολογικα</t>
  </si>
  <si>
    <t>ναι</t>
  </si>
  <si>
    <t>όχι</t>
  </si>
  <si>
    <t>ανδρες</t>
  </si>
  <si>
    <t>γυναικες</t>
  </si>
  <si>
    <t>παρατηρηθέντα</t>
  </si>
  <si>
    <t>αναμενόμενα</t>
  </si>
  <si>
    <t>τυπικη απόκλιση</t>
  </si>
  <si>
    <t>αριθμος ανθέων</t>
  </si>
  <si>
    <t>συχνότητα</t>
  </si>
  <si>
    <t>ομάδα αίματος</t>
  </si>
  <si>
    <t>ΑΒ</t>
  </si>
  <si>
    <t>Ο</t>
  </si>
  <si>
    <t>ποσοστό &lt;=101</t>
  </si>
  <si>
    <t>ποσοστό &lt;=209</t>
  </si>
  <si>
    <t>Πληθυσμός ολόκληρος</t>
  </si>
  <si>
    <t>παίρνω δείγμα</t>
  </si>
  <si>
    <t>Γνωρίζω τη μέση τιμή</t>
  </si>
  <si>
    <t>β</t>
  </si>
  <si>
    <t>γ</t>
  </si>
  <si>
    <t>δ</t>
  </si>
  <si>
    <t>ε</t>
  </si>
  <si>
    <t>στ</t>
  </si>
  <si>
    <t>ζ</t>
  </si>
  <si>
    <t>δείγμα ε μέση τιμή</t>
  </si>
  <si>
    <t>μεση</t>
  </si>
  <si>
    <t>τυπ.αποκλ</t>
  </si>
  <si>
    <t>Λίπασμα</t>
  </si>
  <si>
    <t xml:space="preserve">Παραγωγή </t>
  </si>
  <si>
    <t>θερμοκρασία</t>
  </si>
  <si>
    <t>συνολο</t>
  </si>
  <si>
    <t>f</t>
  </si>
  <si>
    <t>παρατηρ</t>
  </si>
  <si>
    <t>αναμεν</t>
  </si>
  <si>
    <t>aa</t>
  </si>
  <si>
    <t xml:space="preserve">Aa  </t>
  </si>
  <si>
    <t>AA</t>
  </si>
  <si>
    <t>παρ</t>
  </si>
  <si>
    <t>αναμ</t>
  </si>
  <si>
    <t>σχετική συχν (%)</t>
  </si>
  <si>
    <t>αθροιστική</t>
  </si>
  <si>
    <t>σχετική αθρ (%)</t>
  </si>
  <si>
    <t>κορυφη=</t>
  </si>
  <si>
    <t>ν=</t>
  </si>
  <si>
    <t>μεση τιμή=</t>
  </si>
  <si>
    <t>διάμεσος=</t>
  </si>
  <si>
    <t>ποσοστό &lt;=128 μμ</t>
  </si>
  <si>
    <t>ποσοστό &lt;=182 μμ</t>
  </si>
  <si>
    <t>ποσοστό &lt;=236</t>
  </si>
  <si>
    <t>Γνωρίζω τη διακύμανση</t>
  </si>
  <si>
    <t>δείγμα α διακύμανση</t>
  </si>
  <si>
    <t>σ2=</t>
  </si>
  <si>
    <t>δείγμα β διακ.</t>
  </si>
  <si>
    <t>δείγμα γ διακ.</t>
  </si>
  <si>
    <t>δείγμα δ διακ.</t>
  </si>
  <si>
    <t>δείγμα ε διακ.</t>
  </si>
  <si>
    <t>ποσοστό &lt;=74</t>
  </si>
  <si>
    <t>ποσοστό</t>
  </si>
  <si>
    <t>f*(1-f)</t>
  </si>
  <si>
    <t>f*(1-f) / n</t>
  </si>
  <si>
    <t>95% Δ.Ε. για ποσοστό</t>
  </si>
  <si>
    <t>n=17</t>
  </si>
  <si>
    <t>παρακολούθησαν</t>
  </si>
  <si>
    <t>δεν παρακολούθησαν</t>
  </si>
  <si>
    <t>πέρασαν</t>
  </si>
  <si>
    <t>δεν πέρασαν</t>
  </si>
  <si>
    <t>P(περάσει)=</t>
  </si>
  <si>
    <t>P(περάσει/παρακολουθεί)=</t>
  </si>
  <si>
    <t>P(περάσει/δεν παρακολουθεί)=</t>
  </si>
  <si>
    <t>Ρ(μην περάσει/παρακολουθεί)=</t>
  </si>
  <si>
    <t>P(μην περάσει/δεν παρακολουθεί)=</t>
  </si>
  <si>
    <t>Ρ(μην περάσει)=</t>
  </si>
  <si>
    <t>16%-30%</t>
  </si>
  <si>
    <t>NAI</t>
  </si>
  <si>
    <t>OXI</t>
  </si>
  <si>
    <t>&lt; 0,05</t>
  </si>
  <si>
    <t>&gt;0,05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</si>
</sst>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\ _€_-;\-* #,##0.00\ _€_-;_-* &quot;-&quot;??\ _€_-;_-@_-"/>
    <numFmt numFmtId="164" formatCode="0.0"/>
    <numFmt numFmtId="165" formatCode="0.0%"/>
    <numFmt numFmtId="166" formatCode="0.00000%"/>
    <numFmt numFmtId="167" formatCode="0.000%"/>
    <numFmt numFmtId="168" formatCode="_-* #,##0.000\ _€_-;\-* #,##0.000\ _€_-;_-* &quot;-&quot;??\ _€_-;_-@_-"/>
    <numFmt numFmtId="169" formatCode="_-* #,##0.0000000\ _€_-;\-* #,##0.0000000\ _€_-;_-* &quot;-&quot;??\ _€_-;_-@_-"/>
    <numFmt numFmtId="170" formatCode="_-* #,##0.00000000\ _€_-;\-* #,##0.00000000\ _€_-;_-* &quot;-&quot;??\ _€_-;_-@_-"/>
    <numFmt numFmtId="171" formatCode="0.00000000"/>
    <numFmt numFmtId="172" formatCode="0.00000"/>
    <numFmt numFmtId="173" formatCode="0.0000"/>
    <numFmt numFmtId="179" formatCode="_-* #,##0.000000000\ _€_-;\-* #,##0.000000000\ _€_-;_-* &quot;-&quot;??\ _€_-;_-@_-"/>
    <numFmt numFmtId="181" formatCode="0.0000000"/>
  </numFmts>
  <fonts count="32" x14ac:knownFonts="1">
    <font>
      <sz val="11"/>
      <color theme="1"/>
      <name val="Calibri"/>
      <family val="2"/>
      <charset val="161"/>
      <scheme val="minor"/>
    </font>
    <font>
      <sz val="28"/>
      <color rgb="FF000000"/>
      <name val="Calibri"/>
      <family val="2"/>
      <charset val="161"/>
      <scheme val="minor"/>
    </font>
    <font>
      <sz val="24"/>
      <color theme="1"/>
      <name val="Calibri"/>
      <family val="2"/>
      <charset val="161"/>
      <scheme val="minor"/>
    </font>
    <font>
      <sz val="26"/>
      <color theme="1"/>
      <name val="Calibri"/>
      <family val="2"/>
      <charset val="161"/>
      <scheme val="minor"/>
    </font>
    <font>
      <sz val="28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8"/>
      <color theme="1"/>
      <name val="Calibri"/>
      <family val="2"/>
      <charset val="161"/>
      <scheme val="minor"/>
    </font>
    <font>
      <sz val="20"/>
      <color theme="1"/>
      <name val="Calibri"/>
      <family val="2"/>
      <charset val="161"/>
      <scheme val="minor"/>
    </font>
    <font>
      <sz val="22"/>
      <color theme="1"/>
      <name val="Calibri"/>
      <family val="2"/>
      <charset val="161"/>
      <scheme val="minor"/>
    </font>
    <font>
      <sz val="36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b/>
      <sz val="16"/>
      <color rgb="FF000000"/>
      <name val="Calibri"/>
      <family val="2"/>
      <charset val="161"/>
    </font>
    <font>
      <sz val="16"/>
      <color rgb="FF000000"/>
      <name val="Calibri"/>
      <family val="2"/>
      <charset val="161"/>
    </font>
    <font>
      <b/>
      <sz val="16"/>
      <color rgb="FF000000"/>
      <name val="Calibri"/>
    </font>
    <font>
      <sz val="16"/>
      <color rgb="FF000000"/>
      <name val="Calibri"/>
    </font>
    <font>
      <sz val="14"/>
      <color theme="1"/>
      <name val="Calibri"/>
      <family val="2"/>
      <charset val="161"/>
      <scheme val="minor"/>
    </font>
    <font>
      <sz val="18"/>
      <color rgb="FFFF0000"/>
      <name val="Calibri"/>
      <family val="2"/>
      <charset val="161"/>
      <scheme val="minor"/>
    </font>
    <font>
      <sz val="18"/>
      <color theme="0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20"/>
      <color rgb="FF000000"/>
      <name val="Times New Roman"/>
    </font>
    <font>
      <sz val="20"/>
      <color rgb="FFFF0000"/>
      <name val="Calibri"/>
      <family val="2"/>
      <charset val="161"/>
      <scheme val="minor"/>
    </font>
    <font>
      <b/>
      <sz val="22"/>
      <color theme="0"/>
      <name val="Calibri"/>
      <family val="2"/>
      <charset val="161"/>
      <scheme val="minor"/>
    </font>
    <font>
      <i/>
      <sz val="28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6"/>
      <name val="Calibri"/>
      <family val="2"/>
      <charset val="161"/>
    </font>
    <font>
      <sz val="16"/>
      <name val="Calibri"/>
      <family val="2"/>
      <charset val="161"/>
    </font>
    <font>
      <sz val="18"/>
      <name val="Calibri"/>
      <family val="2"/>
      <charset val="161"/>
      <scheme val="minor"/>
    </font>
    <font>
      <sz val="16"/>
      <color rgb="FFFF0000"/>
      <name val="Calibri"/>
      <family val="2"/>
      <charset val="161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-0.49998474074526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44">
    <xf numFmtId="0" fontId="0" fillId="0" borderId="0" xfId="0"/>
    <xf numFmtId="0" fontId="1" fillId="0" borderId="0" xfId="0" applyFont="1"/>
    <xf numFmtId="164" fontId="3" fillId="2" borderId="0" xfId="0" applyNumberFormat="1" applyFont="1" applyFill="1"/>
    <xf numFmtId="164" fontId="3" fillId="2" borderId="0" xfId="0" applyNumberFormat="1" applyFont="1" applyFill="1" applyAlignment="1">
      <alignment horizontal="center"/>
    </xf>
    <xf numFmtId="0" fontId="1" fillId="3" borderId="0" xfId="0" applyFont="1" applyFill="1"/>
    <xf numFmtId="0" fontId="4" fillId="3" borderId="0" xfId="0" applyFont="1" applyFill="1"/>
    <xf numFmtId="0" fontId="2" fillId="0" borderId="0" xfId="0" applyFont="1" applyAlignment="1">
      <alignment wrapText="1"/>
    </xf>
    <xf numFmtId="0" fontId="1" fillId="4" borderId="0" xfId="0" applyFont="1" applyFill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0" fillId="0" borderId="0" xfId="0" applyNumberFormat="1"/>
    <xf numFmtId="2" fontId="0" fillId="2" borderId="0" xfId="0" applyNumberFormat="1" applyFill="1"/>
    <xf numFmtId="0" fontId="0" fillId="2" borderId="0" xfId="0" applyFill="1"/>
    <xf numFmtId="0" fontId="7" fillId="0" borderId="0" xfId="0" applyFont="1"/>
    <xf numFmtId="0" fontId="8" fillId="0" borderId="0" xfId="0" applyFont="1"/>
    <xf numFmtId="165" fontId="8" fillId="0" borderId="0" xfId="1" applyNumberFormat="1" applyFont="1"/>
    <xf numFmtId="10" fontId="0" fillId="0" borderId="0" xfId="1" applyNumberFormat="1" applyFont="1"/>
    <xf numFmtId="0" fontId="4" fillId="5" borderId="0" xfId="0" applyFont="1" applyFill="1" applyAlignment="1">
      <alignment horizontal="center"/>
    </xf>
    <xf numFmtId="0" fontId="8" fillId="5" borderId="0" xfId="0" applyFont="1" applyFill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64" fontId="8" fillId="0" borderId="0" xfId="0" applyNumberFormat="1" applyFont="1"/>
    <xf numFmtId="164" fontId="2" fillId="0" borderId="0" xfId="0" applyNumberFormat="1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/>
    <xf numFmtId="0" fontId="2" fillId="0" borderId="0" xfId="0" applyFont="1" applyAlignment="1">
      <alignment horizontal="center"/>
    </xf>
    <xf numFmtId="0" fontId="13" fillId="0" borderId="5" xfId="0" applyFont="1" applyBorder="1" applyAlignment="1">
      <alignment horizontal="center" wrapText="1" readingOrder="1"/>
    </xf>
    <xf numFmtId="0" fontId="14" fillId="0" borderId="5" xfId="0" applyFont="1" applyBorder="1" applyAlignment="1">
      <alignment horizontal="center" wrapText="1" readingOrder="1"/>
    </xf>
    <xf numFmtId="0" fontId="10" fillId="0" borderId="0" xfId="0" applyFont="1" applyBorder="1" applyAlignment="1">
      <alignment horizontal="center"/>
    </xf>
    <xf numFmtId="0" fontId="0" fillId="0" borderId="0" xfId="0" applyBorder="1"/>
    <xf numFmtId="164" fontId="8" fillId="2" borderId="0" xfId="0" applyNumberFormat="1" applyFont="1" applyFill="1"/>
    <xf numFmtId="0" fontId="15" fillId="0" borderId="5" xfId="0" applyFont="1" applyBorder="1" applyAlignment="1">
      <alignment horizontal="center" wrapText="1" readingOrder="1"/>
    </xf>
    <xf numFmtId="0" fontId="16" fillId="0" borderId="5" xfId="0" applyFont="1" applyBorder="1" applyAlignment="1">
      <alignment horizontal="center" wrapText="1" readingOrder="1"/>
    </xf>
    <xf numFmtId="0" fontId="0" fillId="4" borderId="0" xfId="0" applyFill="1"/>
    <xf numFmtId="169" fontId="0" fillId="0" borderId="0" xfId="2" applyNumberFormat="1" applyFont="1"/>
    <xf numFmtId="170" fontId="17" fillId="0" borderId="0" xfId="2" applyNumberFormat="1" applyFont="1"/>
    <xf numFmtId="168" fontId="17" fillId="0" borderId="0" xfId="2" applyNumberFormat="1" applyFont="1"/>
    <xf numFmtId="2" fontId="3" fillId="0" borderId="0" xfId="0" applyNumberFormat="1" applyFont="1"/>
    <xf numFmtId="0" fontId="9" fillId="0" borderId="0" xfId="0" applyFont="1"/>
    <xf numFmtId="165" fontId="9" fillId="0" borderId="0" xfId="1" applyNumberFormat="1" applyFont="1"/>
    <xf numFmtId="0" fontId="4" fillId="0" borderId="0" xfId="0" applyFont="1"/>
    <xf numFmtId="0" fontId="4" fillId="2" borderId="0" xfId="0" applyFont="1" applyFill="1"/>
    <xf numFmtId="2" fontId="4" fillId="2" borderId="0" xfId="0" applyNumberFormat="1" applyFont="1" applyFill="1"/>
    <xf numFmtId="0" fontId="18" fillId="0" borderId="0" xfId="0" applyFont="1"/>
    <xf numFmtId="0" fontId="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9" fontId="7" fillId="2" borderId="0" xfId="2" applyNumberFormat="1" applyFont="1" applyFill="1"/>
    <xf numFmtId="9" fontId="7" fillId="0" borderId="7" xfId="1" applyFont="1" applyBorder="1"/>
    <xf numFmtId="9" fontId="7" fillId="0" borderId="8" xfId="1" applyFont="1" applyBorder="1"/>
    <xf numFmtId="9" fontId="7" fillId="0" borderId="9" xfId="1" applyFont="1" applyBorder="1"/>
    <xf numFmtId="9" fontId="7" fillId="0" borderId="10" xfId="1" applyFont="1" applyBorder="1"/>
    <xf numFmtId="9" fontId="7" fillId="0" borderId="0" xfId="1" applyFont="1" applyBorder="1"/>
    <xf numFmtId="9" fontId="7" fillId="0" borderId="11" xfId="1" applyFont="1" applyBorder="1"/>
    <xf numFmtId="9" fontId="7" fillId="0" borderId="12" xfId="1" applyFont="1" applyBorder="1"/>
    <xf numFmtId="9" fontId="7" fillId="0" borderId="6" xfId="1" applyFont="1" applyBorder="1"/>
    <xf numFmtId="9" fontId="7" fillId="0" borderId="4" xfId="1" applyFont="1" applyBorder="1"/>
    <xf numFmtId="164" fontId="19" fillId="0" borderId="0" xfId="0" applyNumberFormat="1" applyFont="1"/>
    <xf numFmtId="9" fontId="7" fillId="0" borderId="10" xfId="1" applyNumberFormat="1" applyFont="1" applyBorder="1"/>
    <xf numFmtId="0" fontId="20" fillId="0" borderId="0" xfId="0" applyFont="1"/>
    <xf numFmtId="2" fontId="12" fillId="0" borderId="0" xfId="0" applyNumberFormat="1" applyFont="1"/>
    <xf numFmtId="0" fontId="0" fillId="0" borderId="7" xfId="0" applyBorder="1"/>
    <xf numFmtId="0" fontId="0" fillId="0" borderId="9" xfId="0" applyBorder="1"/>
    <xf numFmtId="0" fontId="0" fillId="0" borderId="12" xfId="0" applyBorder="1"/>
    <xf numFmtId="0" fontId="0" fillId="0" borderId="4" xfId="0" applyBorder="1"/>
    <xf numFmtId="0" fontId="0" fillId="0" borderId="10" xfId="0" applyBorder="1"/>
    <xf numFmtId="0" fontId="0" fillId="0" borderId="11" xfId="0" applyBorder="1"/>
    <xf numFmtId="10" fontId="8" fillId="0" borderId="0" xfId="1" applyNumberFormat="1" applyFont="1"/>
    <xf numFmtId="164" fontId="7" fillId="4" borderId="0" xfId="0" applyNumberFormat="1" applyFont="1" applyFill="1"/>
    <xf numFmtId="164" fontId="7" fillId="2" borderId="0" xfId="0" applyNumberFormat="1" applyFont="1" applyFill="1"/>
    <xf numFmtId="0" fontId="7" fillId="2" borderId="0" xfId="0" applyFont="1" applyFill="1"/>
    <xf numFmtId="0" fontId="22" fillId="0" borderId="14" xfId="0" applyFont="1" applyBorder="1" applyAlignment="1">
      <alignment horizontal="center" vertical="center" wrapText="1" readingOrder="1"/>
    </xf>
    <xf numFmtId="0" fontId="22" fillId="0" borderId="17" xfId="0" applyFont="1" applyBorder="1" applyAlignment="1">
      <alignment horizontal="center" vertical="center" wrapText="1" readingOrder="1"/>
    </xf>
    <xf numFmtId="0" fontId="22" fillId="0" borderId="15" xfId="0" applyFont="1" applyBorder="1" applyAlignment="1">
      <alignment horizontal="center" vertical="center" wrapText="1" readingOrder="1"/>
    </xf>
    <xf numFmtId="0" fontId="22" fillId="0" borderId="18" xfId="0" applyFont="1" applyBorder="1" applyAlignment="1">
      <alignment horizontal="center" vertical="center" wrapText="1" readingOrder="1"/>
    </xf>
    <xf numFmtId="0" fontId="22" fillId="0" borderId="16" xfId="0" applyFont="1" applyBorder="1" applyAlignment="1">
      <alignment horizontal="center" vertical="center" wrapText="1" readingOrder="1"/>
    </xf>
    <xf numFmtId="0" fontId="22" fillId="0" borderId="19" xfId="0" applyFont="1" applyBorder="1" applyAlignment="1">
      <alignment horizontal="center" vertical="center" wrapText="1" readingOrder="1"/>
    </xf>
    <xf numFmtId="0" fontId="0" fillId="0" borderId="0" xfId="0" applyAlignment="1">
      <alignment horizontal="center" readingOrder="1"/>
    </xf>
    <xf numFmtId="0" fontId="21" fillId="0" borderId="0" xfId="0" applyFont="1"/>
    <xf numFmtId="0" fontId="23" fillId="0" borderId="0" xfId="0" applyFont="1"/>
    <xf numFmtId="165" fontId="0" fillId="0" borderId="0" xfId="1" applyNumberFormat="1" applyFont="1"/>
    <xf numFmtId="165" fontId="7" fillId="0" borderId="0" xfId="1" applyNumberFormat="1" applyFont="1"/>
    <xf numFmtId="164" fontId="7" fillId="0" borderId="0" xfId="0" applyNumberFormat="1" applyFont="1"/>
    <xf numFmtId="171" fontId="7" fillId="0" borderId="0" xfId="0" applyNumberFormat="1" applyFont="1"/>
    <xf numFmtId="0" fontId="7" fillId="0" borderId="0" xfId="0" applyFont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20" xfId="0" applyFont="1" applyBorder="1"/>
    <xf numFmtId="2" fontId="11" fillId="0" borderId="20" xfId="0" applyNumberFormat="1" applyFont="1" applyBorder="1"/>
    <xf numFmtId="2" fontId="11" fillId="0" borderId="0" xfId="0" applyNumberFormat="1" applyFont="1"/>
    <xf numFmtId="0" fontId="12" fillId="0" borderId="0" xfId="0" applyFont="1"/>
    <xf numFmtId="165" fontId="0" fillId="6" borderId="0" xfId="1" applyNumberFormat="1" applyFont="1" applyFill="1"/>
    <xf numFmtId="164" fontId="0" fillId="0" borderId="0" xfId="0" applyNumberFormat="1"/>
    <xf numFmtId="0" fontId="24" fillId="8" borderId="0" xfId="0" applyFont="1" applyFill="1" applyBorder="1"/>
    <xf numFmtId="0" fontId="25" fillId="0" borderId="0" xfId="0" applyFont="1"/>
    <xf numFmtId="164" fontId="4" fillId="5" borderId="0" xfId="0" applyNumberFormat="1" applyFont="1" applyFill="1"/>
    <xf numFmtId="164" fontId="25" fillId="5" borderId="0" xfId="0" applyNumberFormat="1" applyFont="1" applyFill="1"/>
    <xf numFmtId="164" fontId="4" fillId="6" borderId="0" xfId="0" applyNumberFormat="1" applyFont="1" applyFill="1"/>
    <xf numFmtId="164" fontId="25" fillId="6" borderId="0" xfId="0" applyNumberFormat="1" applyFont="1" applyFill="1"/>
    <xf numFmtId="164" fontId="4" fillId="7" borderId="0" xfId="0" applyNumberFormat="1" applyFont="1" applyFill="1"/>
    <xf numFmtId="164" fontId="25" fillId="7" borderId="0" xfId="0" applyNumberFormat="1" applyFont="1" applyFill="1"/>
    <xf numFmtId="165" fontId="7" fillId="0" borderId="0" xfId="0" applyNumberFormat="1" applyFont="1"/>
    <xf numFmtId="10" fontId="7" fillId="0" borderId="0" xfId="0" applyNumberFormat="1" applyFont="1"/>
    <xf numFmtId="167" fontId="7" fillId="2" borderId="0" xfId="0" applyNumberFormat="1" applyFont="1" applyFill="1"/>
    <xf numFmtId="166" fontId="7" fillId="0" borderId="0" xfId="0" applyNumberFormat="1" applyFont="1"/>
    <xf numFmtId="164" fontId="24" fillId="8" borderId="0" xfId="0" applyNumberFormat="1" applyFont="1" applyFill="1" applyBorder="1"/>
    <xf numFmtId="0" fontId="10" fillId="0" borderId="0" xfId="0" applyFont="1"/>
    <xf numFmtId="2" fontId="10" fillId="0" borderId="0" xfId="0" applyNumberFormat="1" applyFont="1" applyBorder="1" applyAlignment="1">
      <alignment horizontal="center"/>
    </xf>
    <xf numFmtId="0" fontId="27" fillId="0" borderId="0" xfId="0" applyFont="1"/>
    <xf numFmtId="0" fontId="28" fillId="0" borderId="5" xfId="0" applyFont="1" applyBorder="1" applyAlignment="1">
      <alignment horizontal="center" wrapText="1" readingOrder="1"/>
    </xf>
    <xf numFmtId="0" fontId="29" fillId="0" borderId="5" xfId="0" applyFont="1" applyBorder="1" applyAlignment="1">
      <alignment horizontal="center" wrapText="1" readingOrder="1"/>
    </xf>
    <xf numFmtId="0" fontId="29" fillId="0" borderId="13" xfId="0" applyFont="1" applyFill="1" applyBorder="1" applyAlignment="1">
      <alignment horizontal="center" wrapText="1" readingOrder="1"/>
    </xf>
    <xf numFmtId="0" fontId="30" fillId="2" borderId="0" xfId="0" applyFont="1" applyFill="1"/>
    <xf numFmtId="164" fontId="30" fillId="4" borderId="0" xfId="0" applyNumberFormat="1" applyFont="1" applyFill="1"/>
    <xf numFmtId="0" fontId="26" fillId="0" borderId="0" xfId="0" applyFont="1"/>
    <xf numFmtId="0" fontId="26" fillId="4" borderId="0" xfId="0" applyFont="1" applyFill="1"/>
    <xf numFmtId="165" fontId="0" fillId="2" borderId="0" xfId="1" applyNumberFormat="1" applyFont="1" applyFill="1"/>
    <xf numFmtId="172" fontId="0" fillId="0" borderId="0" xfId="0" applyNumberFormat="1"/>
    <xf numFmtId="173" fontId="0" fillId="0" borderId="0" xfId="0" applyNumberFormat="1"/>
    <xf numFmtId="10" fontId="0" fillId="2" borderId="0" xfId="1" applyNumberFormat="1" applyFont="1" applyFill="1"/>
    <xf numFmtId="0" fontId="7" fillId="0" borderId="0" xfId="0" applyFont="1" applyAlignment="1">
      <alignment horizontal="center"/>
    </xf>
    <xf numFmtId="0" fontId="31" fillId="0" borderId="0" xfId="0" applyFont="1" applyAlignment="1">
      <alignment horizontal="right"/>
    </xf>
    <xf numFmtId="9" fontId="0" fillId="0" borderId="0" xfId="1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9" fontId="0" fillId="0" borderId="0" xfId="0" applyNumberFormat="1"/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1" fillId="2" borderId="0" xfId="0" applyFont="1" applyFill="1"/>
    <xf numFmtId="0" fontId="0" fillId="2" borderId="20" xfId="0" applyFill="1" applyBorder="1"/>
    <xf numFmtId="0" fontId="0" fillId="4" borderId="20" xfId="0" applyFill="1" applyBorder="1"/>
    <xf numFmtId="164" fontId="0" fillId="0" borderId="7" xfId="0" applyNumberFormat="1" applyBorder="1"/>
    <xf numFmtId="164" fontId="0" fillId="0" borderId="12" xfId="0" applyNumberFormat="1" applyBorder="1"/>
    <xf numFmtId="164" fontId="0" fillId="0" borderId="9" xfId="0" applyNumberFormat="1" applyBorder="1"/>
    <xf numFmtId="164" fontId="0" fillId="0" borderId="4" xfId="0" applyNumberFormat="1" applyBorder="1"/>
    <xf numFmtId="179" fontId="0" fillId="0" borderId="0" xfId="2" applyNumberFormat="1" applyFont="1"/>
    <xf numFmtId="181" fontId="0" fillId="0" borderId="0" xfId="0" applyNumberFormat="1"/>
  </cellXfs>
  <cellStyles count="3">
    <cellStyle name="Κανονικό" xfId="0" builtinId="0"/>
    <cellStyle name="Κόμμα" xfId="2" builtinId="3"/>
    <cellStyle name="Ποσοστό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Correlation!$B$1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Correlation!$A$2:$A$12</c:f>
              <c:numCache>
                <c:formatCode>General</c:formatCode>
                <c:ptCount val="11"/>
                <c:pt idx="0">
                  <c:v>68</c:v>
                </c:pt>
                <c:pt idx="1">
                  <c:v>72</c:v>
                </c:pt>
                <c:pt idx="2">
                  <c:v>75</c:v>
                </c:pt>
                <c:pt idx="3">
                  <c:v>77</c:v>
                </c:pt>
                <c:pt idx="4">
                  <c:v>77</c:v>
                </c:pt>
                <c:pt idx="5">
                  <c:v>70</c:v>
                </c:pt>
                <c:pt idx="6">
                  <c:v>72</c:v>
                </c:pt>
                <c:pt idx="7">
                  <c:v>67</c:v>
                </c:pt>
                <c:pt idx="8">
                  <c:v>70</c:v>
                </c:pt>
                <c:pt idx="9">
                  <c:v>70</c:v>
                </c:pt>
                <c:pt idx="10">
                  <c:v>69</c:v>
                </c:pt>
              </c:numCache>
            </c:numRef>
          </c:xVal>
          <c:yVal>
            <c:numRef>
              <c:f>Correlation!$B$2:$B$12</c:f>
              <c:numCache>
                <c:formatCode>General</c:formatCode>
                <c:ptCount val="11"/>
                <c:pt idx="0">
                  <c:v>5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6</c:v>
                </c:pt>
                <c:pt idx="5">
                  <c:v>4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4</c:v>
                </c:pt>
                <c:pt idx="10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0F3-48EB-9BE9-0FE3F1303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0444800"/>
        <c:axId val="1640446048"/>
      </c:scatterChart>
      <c:valAx>
        <c:axId val="1640444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640446048"/>
        <c:crosses val="autoZero"/>
        <c:crossBetween val="midCat"/>
      </c:valAx>
      <c:valAx>
        <c:axId val="1640446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6404448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Correlation!$E$1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Correlation!$A$2:$A$12</c:f>
              <c:numCache>
                <c:formatCode>General</c:formatCode>
                <c:ptCount val="11"/>
                <c:pt idx="0">
                  <c:v>68</c:v>
                </c:pt>
                <c:pt idx="1">
                  <c:v>72</c:v>
                </c:pt>
                <c:pt idx="2">
                  <c:v>75</c:v>
                </c:pt>
                <c:pt idx="3">
                  <c:v>77</c:v>
                </c:pt>
                <c:pt idx="4">
                  <c:v>77</c:v>
                </c:pt>
                <c:pt idx="5">
                  <c:v>70</c:v>
                </c:pt>
                <c:pt idx="6">
                  <c:v>72</c:v>
                </c:pt>
                <c:pt idx="7">
                  <c:v>67</c:v>
                </c:pt>
                <c:pt idx="8">
                  <c:v>70</c:v>
                </c:pt>
                <c:pt idx="9">
                  <c:v>70</c:v>
                </c:pt>
                <c:pt idx="10">
                  <c:v>69</c:v>
                </c:pt>
              </c:numCache>
            </c:numRef>
          </c:xVal>
          <c:yVal>
            <c:numRef>
              <c:f>Correlation!$E$2:$E$12</c:f>
              <c:numCache>
                <c:formatCode>General</c:formatCode>
                <c:ptCount val="11"/>
                <c:pt idx="0">
                  <c:v>100</c:v>
                </c:pt>
                <c:pt idx="1">
                  <c:v>147</c:v>
                </c:pt>
                <c:pt idx="2">
                  <c:v>180</c:v>
                </c:pt>
                <c:pt idx="3">
                  <c:v>125</c:v>
                </c:pt>
                <c:pt idx="4">
                  <c:v>153</c:v>
                </c:pt>
                <c:pt idx="5">
                  <c:v>144</c:v>
                </c:pt>
                <c:pt idx="6">
                  <c:v>155</c:v>
                </c:pt>
                <c:pt idx="7">
                  <c:v>137</c:v>
                </c:pt>
                <c:pt idx="8">
                  <c:v>177</c:v>
                </c:pt>
                <c:pt idx="9">
                  <c:v>143</c:v>
                </c:pt>
                <c:pt idx="10">
                  <c:v>167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698-491C-B948-E6B69ED76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3914544"/>
        <c:axId val="1803922864"/>
      </c:scatterChart>
      <c:valAx>
        <c:axId val="1803914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803922864"/>
        <c:crosses val="autoZero"/>
        <c:crossBetween val="midCat"/>
      </c:valAx>
      <c:valAx>
        <c:axId val="180392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8039145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570481453401517E-2"/>
          <c:y val="2.2172174793554357E-2"/>
          <c:w val="0.95086089657396877"/>
          <c:h val="0.9052187538190261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Κανονική!$C$2</c:f>
              <c:strCache>
                <c:ptCount val="1"/>
                <c:pt idx="0">
                  <c:v>f(X)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Κανονική!$B$3:$B$638</c:f>
              <c:numCache>
                <c:formatCode>General</c:formatCode>
                <c:ptCount val="636"/>
                <c:pt idx="0">
                  <c:v>-3</c:v>
                </c:pt>
                <c:pt idx="1">
                  <c:v>-2.98</c:v>
                </c:pt>
                <c:pt idx="2">
                  <c:v>-2.96</c:v>
                </c:pt>
                <c:pt idx="3">
                  <c:v>-2.94</c:v>
                </c:pt>
                <c:pt idx="4">
                  <c:v>-2.92</c:v>
                </c:pt>
                <c:pt idx="5">
                  <c:v>-2.9</c:v>
                </c:pt>
                <c:pt idx="6">
                  <c:v>-2.88</c:v>
                </c:pt>
                <c:pt idx="7">
                  <c:v>-2.86</c:v>
                </c:pt>
                <c:pt idx="8">
                  <c:v>-2.84</c:v>
                </c:pt>
                <c:pt idx="9">
                  <c:v>-2.82</c:v>
                </c:pt>
                <c:pt idx="10">
                  <c:v>-2.8</c:v>
                </c:pt>
                <c:pt idx="11">
                  <c:v>-2.78</c:v>
                </c:pt>
                <c:pt idx="12">
                  <c:v>-2.76</c:v>
                </c:pt>
                <c:pt idx="13">
                  <c:v>-2.74</c:v>
                </c:pt>
                <c:pt idx="14">
                  <c:v>-2.72</c:v>
                </c:pt>
                <c:pt idx="15">
                  <c:v>-2.7</c:v>
                </c:pt>
                <c:pt idx="16">
                  <c:v>-2.68</c:v>
                </c:pt>
                <c:pt idx="17">
                  <c:v>-2.66</c:v>
                </c:pt>
                <c:pt idx="18">
                  <c:v>-2.64</c:v>
                </c:pt>
                <c:pt idx="19">
                  <c:v>-2.62</c:v>
                </c:pt>
                <c:pt idx="20">
                  <c:v>-2.6</c:v>
                </c:pt>
                <c:pt idx="21">
                  <c:v>-2.58</c:v>
                </c:pt>
                <c:pt idx="22">
                  <c:v>-2.56</c:v>
                </c:pt>
                <c:pt idx="23">
                  <c:v>-2.54</c:v>
                </c:pt>
                <c:pt idx="24">
                  <c:v>-2.52</c:v>
                </c:pt>
                <c:pt idx="25">
                  <c:v>-2.5</c:v>
                </c:pt>
                <c:pt idx="26">
                  <c:v>-2.48</c:v>
                </c:pt>
                <c:pt idx="27">
                  <c:v>-2.46</c:v>
                </c:pt>
                <c:pt idx="28">
                  <c:v>-2.44</c:v>
                </c:pt>
                <c:pt idx="29">
                  <c:v>-2.42</c:v>
                </c:pt>
                <c:pt idx="30">
                  <c:v>-2.4</c:v>
                </c:pt>
                <c:pt idx="31">
                  <c:v>-2.38</c:v>
                </c:pt>
                <c:pt idx="32">
                  <c:v>-2.36</c:v>
                </c:pt>
                <c:pt idx="33">
                  <c:v>-2.34</c:v>
                </c:pt>
                <c:pt idx="34">
                  <c:v>-2.3199999999999998</c:v>
                </c:pt>
                <c:pt idx="35">
                  <c:v>-2.2999999999999998</c:v>
                </c:pt>
                <c:pt idx="36">
                  <c:v>-2.2799999999999998</c:v>
                </c:pt>
                <c:pt idx="37">
                  <c:v>-2.2599999999999998</c:v>
                </c:pt>
                <c:pt idx="38">
                  <c:v>-2.2400000000000002</c:v>
                </c:pt>
                <c:pt idx="39">
                  <c:v>-2.2200000000000002</c:v>
                </c:pt>
                <c:pt idx="40">
                  <c:v>-2.2000000000000002</c:v>
                </c:pt>
                <c:pt idx="41">
                  <c:v>-2.1800000000000002</c:v>
                </c:pt>
                <c:pt idx="42">
                  <c:v>-2.16</c:v>
                </c:pt>
                <c:pt idx="43">
                  <c:v>-2.14</c:v>
                </c:pt>
                <c:pt idx="44">
                  <c:v>-2.12</c:v>
                </c:pt>
                <c:pt idx="45">
                  <c:v>-2.1</c:v>
                </c:pt>
                <c:pt idx="46">
                  <c:v>-2.08</c:v>
                </c:pt>
                <c:pt idx="47">
                  <c:v>-2.06</c:v>
                </c:pt>
                <c:pt idx="48">
                  <c:v>-2.04</c:v>
                </c:pt>
                <c:pt idx="49">
                  <c:v>-2.02</c:v>
                </c:pt>
                <c:pt idx="50">
                  <c:v>-2</c:v>
                </c:pt>
                <c:pt idx="51">
                  <c:v>-1.98</c:v>
                </c:pt>
                <c:pt idx="52">
                  <c:v>-1.96</c:v>
                </c:pt>
                <c:pt idx="53">
                  <c:v>-1.94</c:v>
                </c:pt>
                <c:pt idx="54">
                  <c:v>-1.92</c:v>
                </c:pt>
                <c:pt idx="55">
                  <c:v>-1.9</c:v>
                </c:pt>
                <c:pt idx="56">
                  <c:v>-1.88</c:v>
                </c:pt>
                <c:pt idx="57">
                  <c:v>-1.86</c:v>
                </c:pt>
                <c:pt idx="58">
                  <c:v>-1.84</c:v>
                </c:pt>
                <c:pt idx="59">
                  <c:v>-1.82</c:v>
                </c:pt>
                <c:pt idx="60">
                  <c:v>-1.8</c:v>
                </c:pt>
                <c:pt idx="61">
                  <c:v>-1.78</c:v>
                </c:pt>
                <c:pt idx="62">
                  <c:v>-1.76</c:v>
                </c:pt>
                <c:pt idx="63">
                  <c:v>-1.74</c:v>
                </c:pt>
                <c:pt idx="64">
                  <c:v>-1.72</c:v>
                </c:pt>
                <c:pt idx="65">
                  <c:v>-1.7</c:v>
                </c:pt>
                <c:pt idx="66">
                  <c:v>-1.68</c:v>
                </c:pt>
                <c:pt idx="67">
                  <c:v>-1.66</c:v>
                </c:pt>
                <c:pt idx="68">
                  <c:v>-1.64</c:v>
                </c:pt>
                <c:pt idx="69">
                  <c:v>-1.62</c:v>
                </c:pt>
                <c:pt idx="70">
                  <c:v>-1.6</c:v>
                </c:pt>
                <c:pt idx="71">
                  <c:v>-1.58</c:v>
                </c:pt>
                <c:pt idx="72">
                  <c:v>-1.56</c:v>
                </c:pt>
                <c:pt idx="73">
                  <c:v>-1.54</c:v>
                </c:pt>
                <c:pt idx="74">
                  <c:v>-1.52</c:v>
                </c:pt>
                <c:pt idx="75">
                  <c:v>-1.5</c:v>
                </c:pt>
                <c:pt idx="76">
                  <c:v>-1.48</c:v>
                </c:pt>
                <c:pt idx="77">
                  <c:v>-1.46</c:v>
                </c:pt>
                <c:pt idx="78">
                  <c:v>-1.44</c:v>
                </c:pt>
                <c:pt idx="79">
                  <c:v>-1.42</c:v>
                </c:pt>
                <c:pt idx="80">
                  <c:v>-1.4</c:v>
                </c:pt>
                <c:pt idx="81">
                  <c:v>-1.38</c:v>
                </c:pt>
                <c:pt idx="82">
                  <c:v>-1.36</c:v>
                </c:pt>
                <c:pt idx="83">
                  <c:v>-1.34</c:v>
                </c:pt>
                <c:pt idx="84">
                  <c:v>-1.32</c:v>
                </c:pt>
                <c:pt idx="85">
                  <c:v>-1.3</c:v>
                </c:pt>
                <c:pt idx="86">
                  <c:v>-1.28</c:v>
                </c:pt>
                <c:pt idx="87">
                  <c:v>-1.26</c:v>
                </c:pt>
                <c:pt idx="88">
                  <c:v>-1.24</c:v>
                </c:pt>
                <c:pt idx="89">
                  <c:v>-1.22</c:v>
                </c:pt>
                <c:pt idx="90">
                  <c:v>-1.2</c:v>
                </c:pt>
                <c:pt idx="91">
                  <c:v>-1.18</c:v>
                </c:pt>
                <c:pt idx="92">
                  <c:v>-1.1599999999999999</c:v>
                </c:pt>
                <c:pt idx="93">
                  <c:v>-1.1399999999999999</c:v>
                </c:pt>
                <c:pt idx="94">
                  <c:v>-1.1200000000000001</c:v>
                </c:pt>
                <c:pt idx="95">
                  <c:v>-1.1000000000000001</c:v>
                </c:pt>
                <c:pt idx="96">
                  <c:v>-1.08</c:v>
                </c:pt>
                <c:pt idx="97">
                  <c:v>-1.06</c:v>
                </c:pt>
                <c:pt idx="98">
                  <c:v>-1.04</c:v>
                </c:pt>
                <c:pt idx="99">
                  <c:v>-1.02</c:v>
                </c:pt>
                <c:pt idx="100">
                  <c:v>-1</c:v>
                </c:pt>
                <c:pt idx="101">
                  <c:v>-0.98</c:v>
                </c:pt>
                <c:pt idx="102">
                  <c:v>-0.96</c:v>
                </c:pt>
                <c:pt idx="103">
                  <c:v>-0.94</c:v>
                </c:pt>
                <c:pt idx="104">
                  <c:v>-0.92</c:v>
                </c:pt>
                <c:pt idx="105">
                  <c:v>-0.9</c:v>
                </c:pt>
                <c:pt idx="106">
                  <c:v>-0.88</c:v>
                </c:pt>
                <c:pt idx="107">
                  <c:v>-0.86</c:v>
                </c:pt>
                <c:pt idx="108">
                  <c:v>-0.84</c:v>
                </c:pt>
                <c:pt idx="109">
                  <c:v>-0.82</c:v>
                </c:pt>
                <c:pt idx="110">
                  <c:v>-0.8</c:v>
                </c:pt>
                <c:pt idx="111">
                  <c:v>-0.78</c:v>
                </c:pt>
                <c:pt idx="112">
                  <c:v>-0.76</c:v>
                </c:pt>
                <c:pt idx="113">
                  <c:v>-0.74</c:v>
                </c:pt>
                <c:pt idx="114">
                  <c:v>-0.72</c:v>
                </c:pt>
                <c:pt idx="115">
                  <c:v>-0.7</c:v>
                </c:pt>
                <c:pt idx="116">
                  <c:v>-0.68</c:v>
                </c:pt>
                <c:pt idx="117">
                  <c:v>-0.66</c:v>
                </c:pt>
                <c:pt idx="118">
                  <c:v>-0.64</c:v>
                </c:pt>
                <c:pt idx="119">
                  <c:v>-0.62</c:v>
                </c:pt>
                <c:pt idx="120">
                  <c:v>-0.6</c:v>
                </c:pt>
                <c:pt idx="121">
                  <c:v>-0.57999999999999996</c:v>
                </c:pt>
                <c:pt idx="122">
                  <c:v>-0.56000000000000005</c:v>
                </c:pt>
                <c:pt idx="123">
                  <c:v>-0.54</c:v>
                </c:pt>
                <c:pt idx="124">
                  <c:v>-0.52</c:v>
                </c:pt>
                <c:pt idx="125">
                  <c:v>-0.5</c:v>
                </c:pt>
                <c:pt idx="126">
                  <c:v>-0.48</c:v>
                </c:pt>
                <c:pt idx="127">
                  <c:v>-0.46</c:v>
                </c:pt>
                <c:pt idx="128">
                  <c:v>-0.44</c:v>
                </c:pt>
                <c:pt idx="129">
                  <c:v>-0.42</c:v>
                </c:pt>
                <c:pt idx="130">
                  <c:v>-0.4</c:v>
                </c:pt>
                <c:pt idx="131">
                  <c:v>-0.38</c:v>
                </c:pt>
                <c:pt idx="132">
                  <c:v>-0.36</c:v>
                </c:pt>
                <c:pt idx="133">
                  <c:v>-0.34</c:v>
                </c:pt>
                <c:pt idx="134">
                  <c:v>-0.32</c:v>
                </c:pt>
                <c:pt idx="135">
                  <c:v>-0.3</c:v>
                </c:pt>
                <c:pt idx="136">
                  <c:v>-0.28000000000000003</c:v>
                </c:pt>
                <c:pt idx="137">
                  <c:v>-0.26</c:v>
                </c:pt>
                <c:pt idx="138">
                  <c:v>-0.24</c:v>
                </c:pt>
                <c:pt idx="139">
                  <c:v>-0.22</c:v>
                </c:pt>
                <c:pt idx="140">
                  <c:v>-0.2</c:v>
                </c:pt>
                <c:pt idx="141">
                  <c:v>-0.18</c:v>
                </c:pt>
                <c:pt idx="142">
                  <c:v>-0.16</c:v>
                </c:pt>
                <c:pt idx="143">
                  <c:v>-0.14000000000000001</c:v>
                </c:pt>
                <c:pt idx="144">
                  <c:v>-0.12</c:v>
                </c:pt>
                <c:pt idx="145">
                  <c:v>-0.1</c:v>
                </c:pt>
                <c:pt idx="146">
                  <c:v>-8.0000000000000099E-2</c:v>
                </c:pt>
                <c:pt idx="147">
                  <c:v>-6.0000000000000102E-2</c:v>
                </c:pt>
                <c:pt idx="148">
                  <c:v>-0.04</c:v>
                </c:pt>
                <c:pt idx="149">
                  <c:v>-0.02</c:v>
                </c:pt>
                <c:pt idx="150">
                  <c:v>0</c:v>
                </c:pt>
                <c:pt idx="151">
                  <c:v>0.02</c:v>
                </c:pt>
                <c:pt idx="152">
                  <c:v>0.04</c:v>
                </c:pt>
                <c:pt idx="153">
                  <c:v>6.0000000000000102E-2</c:v>
                </c:pt>
                <c:pt idx="154">
                  <c:v>8.0000000000000099E-2</c:v>
                </c:pt>
                <c:pt idx="155">
                  <c:v>0.1</c:v>
                </c:pt>
                <c:pt idx="156">
                  <c:v>0.12</c:v>
                </c:pt>
                <c:pt idx="157">
                  <c:v>0.14000000000000001</c:v>
                </c:pt>
                <c:pt idx="158">
                  <c:v>0.16</c:v>
                </c:pt>
                <c:pt idx="159">
                  <c:v>0.18</c:v>
                </c:pt>
                <c:pt idx="160">
                  <c:v>0.2</c:v>
                </c:pt>
                <c:pt idx="161">
                  <c:v>0.22</c:v>
                </c:pt>
                <c:pt idx="162">
                  <c:v>0.24</c:v>
                </c:pt>
                <c:pt idx="163">
                  <c:v>0.26</c:v>
                </c:pt>
                <c:pt idx="164">
                  <c:v>0.28000000000000003</c:v>
                </c:pt>
                <c:pt idx="165">
                  <c:v>0.3</c:v>
                </c:pt>
                <c:pt idx="166">
                  <c:v>0.32</c:v>
                </c:pt>
                <c:pt idx="167">
                  <c:v>0.34</c:v>
                </c:pt>
                <c:pt idx="168">
                  <c:v>0.36</c:v>
                </c:pt>
                <c:pt idx="169">
                  <c:v>0.38</c:v>
                </c:pt>
                <c:pt idx="170">
                  <c:v>0.4</c:v>
                </c:pt>
                <c:pt idx="171">
                  <c:v>0.42</c:v>
                </c:pt>
                <c:pt idx="172">
                  <c:v>0.44</c:v>
                </c:pt>
                <c:pt idx="173">
                  <c:v>0.46</c:v>
                </c:pt>
                <c:pt idx="174">
                  <c:v>0.48</c:v>
                </c:pt>
                <c:pt idx="175">
                  <c:v>0.5</c:v>
                </c:pt>
                <c:pt idx="176">
                  <c:v>0.52</c:v>
                </c:pt>
                <c:pt idx="177">
                  <c:v>0.54</c:v>
                </c:pt>
                <c:pt idx="178">
                  <c:v>0.56000000000000005</c:v>
                </c:pt>
                <c:pt idx="179">
                  <c:v>0.57999999999999996</c:v>
                </c:pt>
                <c:pt idx="180">
                  <c:v>0.6</c:v>
                </c:pt>
                <c:pt idx="181">
                  <c:v>0.62</c:v>
                </c:pt>
                <c:pt idx="182">
                  <c:v>0.64</c:v>
                </c:pt>
                <c:pt idx="183">
                  <c:v>0.66</c:v>
                </c:pt>
                <c:pt idx="184">
                  <c:v>0.68</c:v>
                </c:pt>
                <c:pt idx="185">
                  <c:v>0.7</c:v>
                </c:pt>
                <c:pt idx="186">
                  <c:v>0.72</c:v>
                </c:pt>
                <c:pt idx="187">
                  <c:v>0.74</c:v>
                </c:pt>
                <c:pt idx="188">
                  <c:v>0.76</c:v>
                </c:pt>
                <c:pt idx="189">
                  <c:v>0.78</c:v>
                </c:pt>
                <c:pt idx="190">
                  <c:v>0.8</c:v>
                </c:pt>
                <c:pt idx="191">
                  <c:v>0.82</c:v>
                </c:pt>
                <c:pt idx="192">
                  <c:v>0.84</c:v>
                </c:pt>
                <c:pt idx="193">
                  <c:v>0.86</c:v>
                </c:pt>
                <c:pt idx="194">
                  <c:v>0.88</c:v>
                </c:pt>
                <c:pt idx="195">
                  <c:v>0.9</c:v>
                </c:pt>
                <c:pt idx="196">
                  <c:v>0.92</c:v>
                </c:pt>
                <c:pt idx="197">
                  <c:v>0.94</c:v>
                </c:pt>
                <c:pt idx="198">
                  <c:v>0.96</c:v>
                </c:pt>
                <c:pt idx="199">
                  <c:v>0.98</c:v>
                </c:pt>
                <c:pt idx="200">
                  <c:v>1</c:v>
                </c:pt>
                <c:pt idx="201">
                  <c:v>1.02</c:v>
                </c:pt>
                <c:pt idx="202">
                  <c:v>1.04</c:v>
                </c:pt>
                <c:pt idx="203">
                  <c:v>1.06</c:v>
                </c:pt>
                <c:pt idx="204">
                  <c:v>1.08</c:v>
                </c:pt>
                <c:pt idx="205">
                  <c:v>1.1000000000000001</c:v>
                </c:pt>
                <c:pt idx="206">
                  <c:v>1.1200000000000001</c:v>
                </c:pt>
                <c:pt idx="207">
                  <c:v>1.1399999999999999</c:v>
                </c:pt>
                <c:pt idx="208">
                  <c:v>1.1599999999999999</c:v>
                </c:pt>
                <c:pt idx="209">
                  <c:v>1.18</c:v>
                </c:pt>
                <c:pt idx="210">
                  <c:v>1.2</c:v>
                </c:pt>
                <c:pt idx="211">
                  <c:v>1.22</c:v>
                </c:pt>
                <c:pt idx="212">
                  <c:v>1.24</c:v>
                </c:pt>
                <c:pt idx="213">
                  <c:v>1.26</c:v>
                </c:pt>
                <c:pt idx="214">
                  <c:v>1.28</c:v>
                </c:pt>
                <c:pt idx="215">
                  <c:v>1.3</c:v>
                </c:pt>
                <c:pt idx="216">
                  <c:v>1.32</c:v>
                </c:pt>
                <c:pt idx="217">
                  <c:v>1.34</c:v>
                </c:pt>
                <c:pt idx="218">
                  <c:v>1.36</c:v>
                </c:pt>
                <c:pt idx="219">
                  <c:v>1.38</c:v>
                </c:pt>
                <c:pt idx="220">
                  <c:v>1.4</c:v>
                </c:pt>
                <c:pt idx="221">
                  <c:v>1.42</c:v>
                </c:pt>
                <c:pt idx="222">
                  <c:v>1.44</c:v>
                </c:pt>
                <c:pt idx="223">
                  <c:v>1.46</c:v>
                </c:pt>
                <c:pt idx="224">
                  <c:v>1.48</c:v>
                </c:pt>
                <c:pt idx="225">
                  <c:v>1.5</c:v>
                </c:pt>
                <c:pt idx="226">
                  <c:v>1.52</c:v>
                </c:pt>
                <c:pt idx="227">
                  <c:v>1.54</c:v>
                </c:pt>
                <c:pt idx="228">
                  <c:v>1.56</c:v>
                </c:pt>
                <c:pt idx="229">
                  <c:v>1.58</c:v>
                </c:pt>
                <c:pt idx="230">
                  <c:v>1.6</c:v>
                </c:pt>
                <c:pt idx="231">
                  <c:v>1.62</c:v>
                </c:pt>
                <c:pt idx="232">
                  <c:v>1.64</c:v>
                </c:pt>
                <c:pt idx="233">
                  <c:v>1.66</c:v>
                </c:pt>
                <c:pt idx="234">
                  <c:v>1.68</c:v>
                </c:pt>
                <c:pt idx="235">
                  <c:v>1.7</c:v>
                </c:pt>
                <c:pt idx="236">
                  <c:v>1.72</c:v>
                </c:pt>
                <c:pt idx="237">
                  <c:v>1.74</c:v>
                </c:pt>
                <c:pt idx="238">
                  <c:v>1.76</c:v>
                </c:pt>
                <c:pt idx="239">
                  <c:v>1.78</c:v>
                </c:pt>
                <c:pt idx="240">
                  <c:v>1.8</c:v>
                </c:pt>
                <c:pt idx="241">
                  <c:v>1.82</c:v>
                </c:pt>
                <c:pt idx="242">
                  <c:v>1.84</c:v>
                </c:pt>
                <c:pt idx="243">
                  <c:v>1.86</c:v>
                </c:pt>
                <c:pt idx="244">
                  <c:v>1.88</c:v>
                </c:pt>
                <c:pt idx="245">
                  <c:v>1.9</c:v>
                </c:pt>
                <c:pt idx="246">
                  <c:v>1.92</c:v>
                </c:pt>
                <c:pt idx="247">
                  <c:v>1.94</c:v>
                </c:pt>
                <c:pt idx="248">
                  <c:v>1.96</c:v>
                </c:pt>
                <c:pt idx="249">
                  <c:v>1.98</c:v>
                </c:pt>
                <c:pt idx="250">
                  <c:v>2</c:v>
                </c:pt>
                <c:pt idx="251">
                  <c:v>2.02</c:v>
                </c:pt>
                <c:pt idx="252">
                  <c:v>2.04</c:v>
                </c:pt>
                <c:pt idx="253">
                  <c:v>2.06</c:v>
                </c:pt>
                <c:pt idx="254">
                  <c:v>2.08</c:v>
                </c:pt>
                <c:pt idx="255">
                  <c:v>2.1</c:v>
                </c:pt>
                <c:pt idx="256">
                  <c:v>2.12</c:v>
                </c:pt>
                <c:pt idx="257">
                  <c:v>2.14</c:v>
                </c:pt>
                <c:pt idx="258">
                  <c:v>2.16</c:v>
                </c:pt>
                <c:pt idx="259">
                  <c:v>2.1800000000000099</c:v>
                </c:pt>
                <c:pt idx="260">
                  <c:v>2.2000000000000002</c:v>
                </c:pt>
                <c:pt idx="261">
                  <c:v>2.2200000000000002</c:v>
                </c:pt>
                <c:pt idx="262">
                  <c:v>2.2400000000000002</c:v>
                </c:pt>
                <c:pt idx="263">
                  <c:v>2.26000000000001</c:v>
                </c:pt>
                <c:pt idx="264">
                  <c:v>2.2799999999999998</c:v>
                </c:pt>
                <c:pt idx="265">
                  <c:v>2.2999999999999998</c:v>
                </c:pt>
                <c:pt idx="266">
                  <c:v>2.3199999999999998</c:v>
                </c:pt>
                <c:pt idx="267">
                  <c:v>2.3400000000000101</c:v>
                </c:pt>
                <c:pt idx="268">
                  <c:v>2.36</c:v>
                </c:pt>
                <c:pt idx="269">
                  <c:v>2.38</c:v>
                </c:pt>
                <c:pt idx="270">
                  <c:v>2.4</c:v>
                </c:pt>
                <c:pt idx="271">
                  <c:v>2.4200000000000101</c:v>
                </c:pt>
                <c:pt idx="272">
                  <c:v>2.44</c:v>
                </c:pt>
                <c:pt idx="273">
                  <c:v>2.46</c:v>
                </c:pt>
                <c:pt idx="274">
                  <c:v>2.48</c:v>
                </c:pt>
                <c:pt idx="275">
                  <c:v>2.5000000000000102</c:v>
                </c:pt>
                <c:pt idx="276">
                  <c:v>2.52</c:v>
                </c:pt>
                <c:pt idx="277">
                  <c:v>2.54</c:v>
                </c:pt>
                <c:pt idx="278">
                  <c:v>2.56</c:v>
                </c:pt>
                <c:pt idx="279">
                  <c:v>2.5800000000000098</c:v>
                </c:pt>
                <c:pt idx="280">
                  <c:v>2.6</c:v>
                </c:pt>
                <c:pt idx="281">
                  <c:v>2.62</c:v>
                </c:pt>
                <c:pt idx="282">
                  <c:v>2.6400000000000099</c:v>
                </c:pt>
                <c:pt idx="283">
                  <c:v>2.6600000000000099</c:v>
                </c:pt>
                <c:pt idx="284">
                  <c:v>2.6800000000000099</c:v>
                </c:pt>
                <c:pt idx="285">
                  <c:v>2.7</c:v>
                </c:pt>
                <c:pt idx="286">
                  <c:v>2.72000000000001</c:v>
                </c:pt>
                <c:pt idx="287">
                  <c:v>2.74000000000001</c:v>
                </c:pt>
                <c:pt idx="288">
                  <c:v>2.76000000000001</c:v>
                </c:pt>
                <c:pt idx="289">
                  <c:v>2.78</c:v>
                </c:pt>
                <c:pt idx="290">
                  <c:v>2.80000000000001</c:v>
                </c:pt>
                <c:pt idx="291">
                  <c:v>2.8200000000000101</c:v>
                </c:pt>
                <c:pt idx="292">
                  <c:v>2.8400000000000101</c:v>
                </c:pt>
                <c:pt idx="293">
                  <c:v>2.86</c:v>
                </c:pt>
                <c:pt idx="294">
                  <c:v>2.8800000000000101</c:v>
                </c:pt>
                <c:pt idx="295">
                  <c:v>2.9000000000000101</c:v>
                </c:pt>
                <c:pt idx="296">
                  <c:v>2.9200000000000101</c:v>
                </c:pt>
                <c:pt idx="297">
                  <c:v>2.94</c:v>
                </c:pt>
                <c:pt idx="298">
                  <c:v>2.9600000000000102</c:v>
                </c:pt>
                <c:pt idx="299">
                  <c:v>2.9800000000000102</c:v>
                </c:pt>
                <c:pt idx="300">
                  <c:v>3.0000000000000102</c:v>
                </c:pt>
                <c:pt idx="301">
                  <c:v>3.02</c:v>
                </c:pt>
                <c:pt idx="302">
                  <c:v>3.0400000000000098</c:v>
                </c:pt>
                <c:pt idx="303">
                  <c:v>3.0600000000000098</c:v>
                </c:pt>
                <c:pt idx="304">
                  <c:v>3.0800000000000098</c:v>
                </c:pt>
                <c:pt idx="305">
                  <c:v>3.1</c:v>
                </c:pt>
                <c:pt idx="306">
                  <c:v>3.1200000000000099</c:v>
                </c:pt>
                <c:pt idx="307">
                  <c:v>3.1400000000000099</c:v>
                </c:pt>
                <c:pt idx="308">
                  <c:v>3.1600000000000099</c:v>
                </c:pt>
                <c:pt idx="309">
                  <c:v>3.1800000000000099</c:v>
                </c:pt>
                <c:pt idx="310">
                  <c:v>3.2000000000000099</c:v>
                </c:pt>
                <c:pt idx="311">
                  <c:v>3.22000000000001</c:v>
                </c:pt>
                <c:pt idx="312">
                  <c:v>3.24000000000001</c:v>
                </c:pt>
                <c:pt idx="313">
                  <c:v>3.26000000000001</c:v>
                </c:pt>
                <c:pt idx="314">
                  <c:v>3.28000000000001</c:v>
                </c:pt>
                <c:pt idx="315">
                  <c:v>3.30000000000001</c:v>
                </c:pt>
                <c:pt idx="316">
                  <c:v>3.3200000000000101</c:v>
                </c:pt>
                <c:pt idx="317">
                  <c:v>3.3400000000000101</c:v>
                </c:pt>
                <c:pt idx="318">
                  <c:v>3.3600000000000101</c:v>
                </c:pt>
                <c:pt idx="319">
                  <c:v>3.3800000000000101</c:v>
                </c:pt>
                <c:pt idx="320">
                  <c:v>3.4000000000000101</c:v>
                </c:pt>
                <c:pt idx="321">
                  <c:v>3.4200000000000101</c:v>
                </c:pt>
                <c:pt idx="322">
                  <c:v>3.4400000000000102</c:v>
                </c:pt>
                <c:pt idx="323">
                  <c:v>3.4600000000000102</c:v>
                </c:pt>
                <c:pt idx="324">
                  <c:v>3.4800000000000102</c:v>
                </c:pt>
                <c:pt idx="325">
                  <c:v>3.5000000000000102</c:v>
                </c:pt>
                <c:pt idx="326">
                  <c:v>3.5200000000000098</c:v>
                </c:pt>
                <c:pt idx="327">
                  <c:v>3.5400000000000098</c:v>
                </c:pt>
                <c:pt idx="328">
                  <c:v>3.5600000000000098</c:v>
                </c:pt>
                <c:pt idx="329">
                  <c:v>3.5800000000000098</c:v>
                </c:pt>
                <c:pt idx="330">
                  <c:v>3.6000000000000099</c:v>
                </c:pt>
                <c:pt idx="331">
                  <c:v>3.6200000000000099</c:v>
                </c:pt>
                <c:pt idx="332">
                  <c:v>3.6400000000000099</c:v>
                </c:pt>
                <c:pt idx="333">
                  <c:v>3.6600000000000099</c:v>
                </c:pt>
                <c:pt idx="334">
                  <c:v>3.6800000000000099</c:v>
                </c:pt>
                <c:pt idx="335">
                  <c:v>3.7000000000000099</c:v>
                </c:pt>
                <c:pt idx="336">
                  <c:v>3.72000000000001</c:v>
                </c:pt>
                <c:pt idx="337">
                  <c:v>3.74000000000001</c:v>
                </c:pt>
                <c:pt idx="338">
                  <c:v>3.76000000000001</c:v>
                </c:pt>
                <c:pt idx="339">
                  <c:v>3.78000000000001</c:v>
                </c:pt>
                <c:pt idx="340">
                  <c:v>3.80000000000001</c:v>
                </c:pt>
                <c:pt idx="341">
                  <c:v>3.8200000000000101</c:v>
                </c:pt>
                <c:pt idx="342">
                  <c:v>3.8400000000000101</c:v>
                </c:pt>
                <c:pt idx="343">
                  <c:v>3.8600000000000101</c:v>
                </c:pt>
                <c:pt idx="344">
                  <c:v>3.8800000000000101</c:v>
                </c:pt>
                <c:pt idx="345">
                  <c:v>3.9000000000000101</c:v>
                </c:pt>
                <c:pt idx="346">
                  <c:v>3.9200000000000101</c:v>
                </c:pt>
                <c:pt idx="347">
                  <c:v>3.9400000000000102</c:v>
                </c:pt>
                <c:pt idx="348">
                  <c:v>3.9600000000000102</c:v>
                </c:pt>
                <c:pt idx="349">
                  <c:v>3.9800000000000102</c:v>
                </c:pt>
                <c:pt idx="350">
                  <c:v>4.0000000000000098</c:v>
                </c:pt>
                <c:pt idx="351">
                  <c:v>4.0200000000000102</c:v>
                </c:pt>
                <c:pt idx="352">
                  <c:v>4.0400000000000098</c:v>
                </c:pt>
                <c:pt idx="353">
                  <c:v>4.0600000000000103</c:v>
                </c:pt>
                <c:pt idx="354">
                  <c:v>4.0800000000000098</c:v>
                </c:pt>
                <c:pt idx="355">
                  <c:v>4.1000000000000103</c:v>
                </c:pt>
                <c:pt idx="356">
                  <c:v>4.1200000000000099</c:v>
                </c:pt>
                <c:pt idx="357">
                  <c:v>4.1400000000000103</c:v>
                </c:pt>
                <c:pt idx="358">
                  <c:v>4.1600000000000099</c:v>
                </c:pt>
                <c:pt idx="359">
                  <c:v>4.1800000000000104</c:v>
                </c:pt>
                <c:pt idx="360">
                  <c:v>4.2000000000000099</c:v>
                </c:pt>
                <c:pt idx="361">
                  <c:v>4.2200000000000104</c:v>
                </c:pt>
                <c:pt idx="362">
                  <c:v>4.24000000000001</c:v>
                </c:pt>
                <c:pt idx="363">
                  <c:v>4.2600000000000096</c:v>
                </c:pt>
                <c:pt idx="364">
                  <c:v>4.28000000000001</c:v>
                </c:pt>
                <c:pt idx="365">
                  <c:v>4.3000000000000096</c:v>
                </c:pt>
                <c:pt idx="366">
                  <c:v>4.3200000000000101</c:v>
                </c:pt>
                <c:pt idx="367">
                  <c:v>4.3400000000000096</c:v>
                </c:pt>
                <c:pt idx="368">
                  <c:v>4.3600000000000101</c:v>
                </c:pt>
                <c:pt idx="369">
                  <c:v>4.3800000000000097</c:v>
                </c:pt>
                <c:pt idx="370">
                  <c:v>4.4000000000000101</c:v>
                </c:pt>
                <c:pt idx="371">
                  <c:v>4.4200000000000097</c:v>
                </c:pt>
                <c:pt idx="372">
                  <c:v>4.4400000000000102</c:v>
                </c:pt>
                <c:pt idx="373">
                  <c:v>4.4600000000000097</c:v>
                </c:pt>
                <c:pt idx="374">
                  <c:v>4.4800000000000102</c:v>
                </c:pt>
                <c:pt idx="375">
                  <c:v>4.5000000000000098</c:v>
                </c:pt>
                <c:pt idx="376">
                  <c:v>4.5200000000000102</c:v>
                </c:pt>
                <c:pt idx="377">
                  <c:v>4.5400000000000098</c:v>
                </c:pt>
                <c:pt idx="378">
                  <c:v>4.5600000000000103</c:v>
                </c:pt>
                <c:pt idx="379">
                  <c:v>4.5800000000000098</c:v>
                </c:pt>
                <c:pt idx="380">
                  <c:v>4.6000000000000103</c:v>
                </c:pt>
                <c:pt idx="381">
                  <c:v>4.6200000000000099</c:v>
                </c:pt>
                <c:pt idx="382">
                  <c:v>4.6400000000000103</c:v>
                </c:pt>
                <c:pt idx="383">
                  <c:v>4.6600000000000099</c:v>
                </c:pt>
                <c:pt idx="384">
                  <c:v>4.6800000000000104</c:v>
                </c:pt>
                <c:pt idx="385">
                  <c:v>4.7000000000000099</c:v>
                </c:pt>
                <c:pt idx="386">
                  <c:v>4.7200000000000104</c:v>
                </c:pt>
                <c:pt idx="387">
                  <c:v>4.74000000000001</c:v>
                </c:pt>
                <c:pt idx="388">
                  <c:v>4.7600000000000096</c:v>
                </c:pt>
                <c:pt idx="389">
                  <c:v>4.78000000000001</c:v>
                </c:pt>
                <c:pt idx="390">
                  <c:v>4.8000000000000096</c:v>
                </c:pt>
                <c:pt idx="391">
                  <c:v>4.8200000000000101</c:v>
                </c:pt>
                <c:pt idx="392">
                  <c:v>4.8400000000000096</c:v>
                </c:pt>
                <c:pt idx="393">
                  <c:v>4.8600000000000101</c:v>
                </c:pt>
                <c:pt idx="394">
                  <c:v>4.8800000000000097</c:v>
                </c:pt>
                <c:pt idx="395">
                  <c:v>4.9000000000000101</c:v>
                </c:pt>
                <c:pt idx="396">
                  <c:v>4.9200000000000097</c:v>
                </c:pt>
                <c:pt idx="397">
                  <c:v>4.9400000000000102</c:v>
                </c:pt>
                <c:pt idx="398">
                  <c:v>4.9600000000000097</c:v>
                </c:pt>
                <c:pt idx="399">
                  <c:v>4.9800000000000102</c:v>
                </c:pt>
                <c:pt idx="400">
                  <c:v>5.0000000000000098</c:v>
                </c:pt>
                <c:pt idx="401">
                  <c:v>5.0200000000000102</c:v>
                </c:pt>
                <c:pt idx="402">
                  <c:v>5.0400000000000098</c:v>
                </c:pt>
                <c:pt idx="403">
                  <c:v>5.0600000000000103</c:v>
                </c:pt>
                <c:pt idx="404">
                  <c:v>5.0800000000000098</c:v>
                </c:pt>
                <c:pt idx="405">
                  <c:v>5.1000000000000103</c:v>
                </c:pt>
                <c:pt idx="406">
                  <c:v>5.1200000000000099</c:v>
                </c:pt>
                <c:pt idx="407">
                  <c:v>5.1400000000000103</c:v>
                </c:pt>
                <c:pt idx="408">
                  <c:v>5.1600000000000099</c:v>
                </c:pt>
                <c:pt idx="409">
                  <c:v>5.1800000000000104</c:v>
                </c:pt>
                <c:pt idx="410">
                  <c:v>5.2000000000000099</c:v>
                </c:pt>
                <c:pt idx="411">
                  <c:v>5.2200000000000104</c:v>
                </c:pt>
                <c:pt idx="412">
                  <c:v>5.24000000000001</c:v>
                </c:pt>
                <c:pt idx="413">
                  <c:v>5.2600000000000096</c:v>
                </c:pt>
                <c:pt idx="414">
                  <c:v>5.28000000000001</c:v>
                </c:pt>
                <c:pt idx="415">
                  <c:v>5.3000000000000096</c:v>
                </c:pt>
                <c:pt idx="416">
                  <c:v>5.3200000000000101</c:v>
                </c:pt>
                <c:pt idx="417">
                  <c:v>5.3400000000000096</c:v>
                </c:pt>
                <c:pt idx="418">
                  <c:v>5.3600000000000101</c:v>
                </c:pt>
                <c:pt idx="419">
                  <c:v>5.3800000000000097</c:v>
                </c:pt>
                <c:pt idx="420">
                  <c:v>5.4000000000000101</c:v>
                </c:pt>
                <c:pt idx="421">
                  <c:v>5.4200000000000097</c:v>
                </c:pt>
                <c:pt idx="422">
                  <c:v>5.4400000000000102</c:v>
                </c:pt>
                <c:pt idx="423">
                  <c:v>5.4600000000000097</c:v>
                </c:pt>
                <c:pt idx="424">
                  <c:v>5.4800000000000102</c:v>
                </c:pt>
                <c:pt idx="425">
                  <c:v>5.5000000000000098</c:v>
                </c:pt>
                <c:pt idx="426">
                  <c:v>5.5200000000000102</c:v>
                </c:pt>
                <c:pt idx="427">
                  <c:v>5.5400000000000098</c:v>
                </c:pt>
                <c:pt idx="428">
                  <c:v>5.5600000000000103</c:v>
                </c:pt>
                <c:pt idx="429">
                  <c:v>5.5800000000000098</c:v>
                </c:pt>
                <c:pt idx="430">
                  <c:v>5.6000000000000103</c:v>
                </c:pt>
                <c:pt idx="431">
                  <c:v>5.6200000000000099</c:v>
                </c:pt>
                <c:pt idx="432">
                  <c:v>5.6400000000000103</c:v>
                </c:pt>
                <c:pt idx="433">
                  <c:v>5.6600000000000099</c:v>
                </c:pt>
                <c:pt idx="434">
                  <c:v>5.6800000000000104</c:v>
                </c:pt>
                <c:pt idx="435">
                  <c:v>5.7000000000000099</c:v>
                </c:pt>
                <c:pt idx="436">
                  <c:v>5.7200000000000104</c:v>
                </c:pt>
                <c:pt idx="437">
                  <c:v>5.74000000000001</c:v>
                </c:pt>
                <c:pt idx="438">
                  <c:v>5.7600000000000096</c:v>
                </c:pt>
                <c:pt idx="439">
                  <c:v>5.78000000000001</c:v>
                </c:pt>
                <c:pt idx="440">
                  <c:v>5.8000000000000096</c:v>
                </c:pt>
                <c:pt idx="441">
                  <c:v>5.8200000000000101</c:v>
                </c:pt>
                <c:pt idx="442">
                  <c:v>5.8400000000000096</c:v>
                </c:pt>
                <c:pt idx="443">
                  <c:v>5.8600000000000101</c:v>
                </c:pt>
                <c:pt idx="444">
                  <c:v>5.8800000000000097</c:v>
                </c:pt>
                <c:pt idx="445">
                  <c:v>5.9000000000000101</c:v>
                </c:pt>
                <c:pt idx="446">
                  <c:v>5.9200000000000097</c:v>
                </c:pt>
                <c:pt idx="447">
                  <c:v>5.9400000000000102</c:v>
                </c:pt>
                <c:pt idx="448">
                  <c:v>5.9600000000000097</c:v>
                </c:pt>
                <c:pt idx="449">
                  <c:v>5.9800000000000102</c:v>
                </c:pt>
                <c:pt idx="450">
                  <c:v>6.0000000000000098</c:v>
                </c:pt>
                <c:pt idx="451">
                  <c:v>6.0200000000000102</c:v>
                </c:pt>
                <c:pt idx="452">
                  <c:v>6.0400000000000098</c:v>
                </c:pt>
                <c:pt idx="453">
                  <c:v>6.0600000000000103</c:v>
                </c:pt>
                <c:pt idx="454">
                  <c:v>6.0800000000000098</c:v>
                </c:pt>
                <c:pt idx="455">
                  <c:v>6.1000000000000103</c:v>
                </c:pt>
                <c:pt idx="456">
                  <c:v>6.1200000000000099</c:v>
                </c:pt>
                <c:pt idx="457">
                  <c:v>6.1400000000000103</c:v>
                </c:pt>
                <c:pt idx="458">
                  <c:v>6.1600000000000099</c:v>
                </c:pt>
                <c:pt idx="459">
                  <c:v>6.1800000000000104</c:v>
                </c:pt>
                <c:pt idx="460">
                  <c:v>6.2000000000000099</c:v>
                </c:pt>
                <c:pt idx="461">
                  <c:v>6.2200000000000104</c:v>
                </c:pt>
                <c:pt idx="462">
                  <c:v>6.24000000000001</c:v>
                </c:pt>
                <c:pt idx="463">
                  <c:v>6.2600000000000096</c:v>
                </c:pt>
                <c:pt idx="464">
                  <c:v>6.28000000000001</c:v>
                </c:pt>
                <c:pt idx="465">
                  <c:v>6.3000000000000096</c:v>
                </c:pt>
                <c:pt idx="466">
                  <c:v>6.3200000000000101</c:v>
                </c:pt>
                <c:pt idx="467">
                  <c:v>6.3400000000000096</c:v>
                </c:pt>
                <c:pt idx="468">
                  <c:v>6.3600000000000101</c:v>
                </c:pt>
                <c:pt idx="469">
                  <c:v>6.3800000000000097</c:v>
                </c:pt>
                <c:pt idx="470">
                  <c:v>6.4000000000000101</c:v>
                </c:pt>
                <c:pt idx="471">
                  <c:v>6.4200000000000097</c:v>
                </c:pt>
                <c:pt idx="472">
                  <c:v>6.4400000000000102</c:v>
                </c:pt>
                <c:pt idx="473">
                  <c:v>6.4600000000000097</c:v>
                </c:pt>
                <c:pt idx="474">
                  <c:v>6.4800000000000102</c:v>
                </c:pt>
                <c:pt idx="475">
                  <c:v>6.5000000000000098</c:v>
                </c:pt>
                <c:pt idx="476">
                  <c:v>6.5200000000000102</c:v>
                </c:pt>
                <c:pt idx="477">
                  <c:v>6.5400000000000098</c:v>
                </c:pt>
                <c:pt idx="478">
                  <c:v>6.5600000000000103</c:v>
                </c:pt>
                <c:pt idx="479">
                  <c:v>6.5800000000000098</c:v>
                </c:pt>
                <c:pt idx="480">
                  <c:v>6.6000000000000103</c:v>
                </c:pt>
                <c:pt idx="481">
                  <c:v>6.6200000000000099</c:v>
                </c:pt>
                <c:pt idx="482">
                  <c:v>6.6400000000000103</c:v>
                </c:pt>
                <c:pt idx="483">
                  <c:v>6.6600000000000099</c:v>
                </c:pt>
                <c:pt idx="484">
                  <c:v>6.6800000000000104</c:v>
                </c:pt>
                <c:pt idx="485">
                  <c:v>6.7000000000000099</c:v>
                </c:pt>
                <c:pt idx="486">
                  <c:v>6.7200000000000104</c:v>
                </c:pt>
                <c:pt idx="487">
                  <c:v>6.74000000000001</c:v>
                </c:pt>
                <c:pt idx="488">
                  <c:v>6.7600000000000096</c:v>
                </c:pt>
                <c:pt idx="489">
                  <c:v>6.78000000000001</c:v>
                </c:pt>
                <c:pt idx="490">
                  <c:v>6.8000000000000096</c:v>
                </c:pt>
                <c:pt idx="491">
                  <c:v>6.8200000000000101</c:v>
                </c:pt>
                <c:pt idx="492">
                  <c:v>6.8400000000000096</c:v>
                </c:pt>
                <c:pt idx="493">
                  <c:v>6.8600000000000101</c:v>
                </c:pt>
                <c:pt idx="494">
                  <c:v>6.8800000000000097</c:v>
                </c:pt>
                <c:pt idx="495">
                  <c:v>6.9000000000000101</c:v>
                </c:pt>
                <c:pt idx="496">
                  <c:v>6.9200000000000097</c:v>
                </c:pt>
                <c:pt idx="497">
                  <c:v>6.9400000000000102</c:v>
                </c:pt>
                <c:pt idx="498">
                  <c:v>6.9600000000000097</c:v>
                </c:pt>
                <c:pt idx="499">
                  <c:v>6.9800000000000102</c:v>
                </c:pt>
                <c:pt idx="500">
                  <c:v>7</c:v>
                </c:pt>
                <c:pt idx="501">
                  <c:v>7.02</c:v>
                </c:pt>
                <c:pt idx="502">
                  <c:v>7.04</c:v>
                </c:pt>
                <c:pt idx="503">
                  <c:v>7.06</c:v>
                </c:pt>
                <c:pt idx="504">
                  <c:v>7.08</c:v>
                </c:pt>
                <c:pt idx="505">
                  <c:v>7.1</c:v>
                </c:pt>
                <c:pt idx="506">
                  <c:v>7.12</c:v>
                </c:pt>
                <c:pt idx="507">
                  <c:v>7.14</c:v>
                </c:pt>
                <c:pt idx="508">
                  <c:v>7.16</c:v>
                </c:pt>
                <c:pt idx="509">
                  <c:v>7.18</c:v>
                </c:pt>
                <c:pt idx="510">
                  <c:v>7.2</c:v>
                </c:pt>
                <c:pt idx="511">
                  <c:v>7.22</c:v>
                </c:pt>
                <c:pt idx="512">
                  <c:v>7.24</c:v>
                </c:pt>
                <c:pt idx="513">
                  <c:v>7.26</c:v>
                </c:pt>
                <c:pt idx="514">
                  <c:v>7.28</c:v>
                </c:pt>
                <c:pt idx="515">
                  <c:v>7.3</c:v>
                </c:pt>
                <c:pt idx="516">
                  <c:v>7.32</c:v>
                </c:pt>
                <c:pt idx="517">
                  <c:v>7.34</c:v>
                </c:pt>
                <c:pt idx="518">
                  <c:v>7.36</c:v>
                </c:pt>
                <c:pt idx="519">
                  <c:v>7.38</c:v>
                </c:pt>
                <c:pt idx="520">
                  <c:v>7.4</c:v>
                </c:pt>
                <c:pt idx="521">
                  <c:v>7.4200000000000097</c:v>
                </c:pt>
                <c:pt idx="522">
                  <c:v>7.4400000000000102</c:v>
                </c:pt>
                <c:pt idx="523">
                  <c:v>7.4600000000000097</c:v>
                </c:pt>
                <c:pt idx="524">
                  <c:v>7.4800000000000102</c:v>
                </c:pt>
                <c:pt idx="525">
                  <c:v>7.5000000000000098</c:v>
                </c:pt>
                <c:pt idx="526">
                  <c:v>7.5200000000000102</c:v>
                </c:pt>
                <c:pt idx="527">
                  <c:v>7.5400000000000098</c:v>
                </c:pt>
                <c:pt idx="528">
                  <c:v>7.5600000000000103</c:v>
                </c:pt>
                <c:pt idx="529">
                  <c:v>7.5800000000000098</c:v>
                </c:pt>
                <c:pt idx="530">
                  <c:v>7.6000000000000103</c:v>
                </c:pt>
                <c:pt idx="531">
                  <c:v>7.6200000000000099</c:v>
                </c:pt>
                <c:pt idx="532">
                  <c:v>7.6400000000000103</c:v>
                </c:pt>
                <c:pt idx="533">
                  <c:v>7.6600000000000099</c:v>
                </c:pt>
                <c:pt idx="534">
                  <c:v>7.6800000000000104</c:v>
                </c:pt>
                <c:pt idx="535">
                  <c:v>7.7000000000000197</c:v>
                </c:pt>
                <c:pt idx="536">
                  <c:v>7.7200000000000202</c:v>
                </c:pt>
                <c:pt idx="537">
                  <c:v>7.7400000000000198</c:v>
                </c:pt>
                <c:pt idx="538">
                  <c:v>7.7600000000000202</c:v>
                </c:pt>
                <c:pt idx="539">
                  <c:v>7.7800000000000198</c:v>
                </c:pt>
                <c:pt idx="540">
                  <c:v>7.8000000000000203</c:v>
                </c:pt>
                <c:pt idx="541">
                  <c:v>7.8200000000000198</c:v>
                </c:pt>
                <c:pt idx="542">
                  <c:v>7.8400000000000203</c:v>
                </c:pt>
              </c:numCache>
            </c:numRef>
          </c:xVal>
          <c:yVal>
            <c:numRef>
              <c:f>Κανονική!$C$3:$C$638</c:f>
              <c:numCache>
                <c:formatCode>General</c:formatCode>
                <c:ptCount val="636"/>
                <c:pt idx="0">
                  <c:v>1.0281859975274036E-3</c:v>
                </c:pt>
                <c:pt idx="1">
                  <c:v>1.0748183146514153E-3</c:v>
                </c:pt>
                <c:pt idx="2">
                  <c:v>1.1233658652579197E-3</c:v>
                </c:pt>
                <c:pt idx="3">
                  <c:v>1.1738975072785158E-3</c:v>
                </c:pt>
                <c:pt idx="4">
                  <c:v>1.2264841205495206E-3</c:v>
                </c:pt>
                <c:pt idx="5">
                  <c:v>1.2811986462346713E-3</c:v>
                </c:pt>
                <c:pt idx="6">
                  <c:v>1.3381161261445638E-3</c:v>
                </c:pt>
                <c:pt idx="7">
                  <c:v>1.397313741905297E-3</c:v>
                </c:pt>
                <c:pt idx="8">
                  <c:v>1.4588708539269532E-3</c:v>
                </c:pt>
                <c:pt idx="9">
                  <c:v>1.5228690401205139E-3</c:v>
                </c:pt>
                <c:pt idx="10">
                  <c:v>1.5893921343098963E-3</c:v>
                </c:pt>
                <c:pt idx="11">
                  <c:v>1.6585262642837993E-3</c:v>
                </c:pt>
                <c:pt idx="12">
                  <c:v>1.7303598894301362E-3</c:v>
                </c:pt>
                <c:pt idx="13">
                  <c:v>1.8049838378937999E-3</c:v>
                </c:pt>
                <c:pt idx="14">
                  <c:v>1.8824913431965036E-3</c:v>
                </c:pt>
                <c:pt idx="15">
                  <c:v>1.9629780802555728E-3</c:v>
                </c:pt>
                <c:pt idx="16">
                  <c:v>2.0465422007364975E-3</c:v>
                </c:pt>
                <c:pt idx="17">
                  <c:v>2.1332843676721272E-3</c:v>
                </c:pt>
                <c:pt idx="18">
                  <c:v>2.2233077892795127E-3</c:v>
                </c:pt>
                <c:pt idx="19">
                  <c:v>2.3167182519032918E-3</c:v>
                </c:pt>
                <c:pt idx="20">
                  <c:v>2.4136241520128598E-3</c:v>
                </c:pt>
                <c:pt idx="21">
                  <c:v>2.514136527178502E-3</c:v>
                </c:pt>
                <c:pt idx="22">
                  <c:v>2.6183690859498481E-3</c:v>
                </c:pt>
                <c:pt idx="23">
                  <c:v>2.726438236558278E-3</c:v>
                </c:pt>
                <c:pt idx="24">
                  <c:v>2.8384631143629543E-3</c:v>
                </c:pt>
                <c:pt idx="25">
                  <c:v>2.9545656079586714E-3</c:v>
                </c:pt>
                <c:pt idx="26">
                  <c:v>3.0748703838617726E-3</c:v>
                </c:pt>
                <c:pt idx="27">
                  <c:v>3.199504909688883E-3</c:v>
                </c:pt>
                <c:pt idx="28">
                  <c:v>3.3285994757415874E-3</c:v>
                </c:pt>
                <c:pt idx="29">
                  <c:v>3.462287214908696E-3</c:v>
                </c:pt>
                <c:pt idx="30">
                  <c:v>3.6007041207962473E-3</c:v>
                </c:pt>
                <c:pt idx="31">
                  <c:v>3.743989063993979E-3</c:v>
                </c:pt>
                <c:pt idx="32">
                  <c:v>3.8922838063857701E-3</c:v>
                </c:pt>
                <c:pt idx="33">
                  <c:v>4.0457330134103494E-3</c:v>
                </c:pt>
                <c:pt idx="34">
                  <c:v>4.2044842641772813E-3</c:v>
                </c:pt>
                <c:pt idx="35">
                  <c:v>4.3686880593423478E-3</c:v>
                </c:pt>
                <c:pt idx="36">
                  <c:v>4.5384978266453961E-3</c:v>
                </c:pt>
                <c:pt idx="37">
                  <c:v>4.7140699240129664E-3</c:v>
                </c:pt>
                <c:pt idx="38">
                  <c:v>4.8955636401272267E-3</c:v>
                </c:pt>
                <c:pt idx="39">
                  <c:v>5.0831411923620241E-3</c:v>
                </c:pt>
                <c:pt idx="40">
                  <c:v>5.2769677219866376E-3</c:v>
                </c:pt>
                <c:pt idx="41">
                  <c:v>5.4772112865370043E-3</c:v>
                </c:pt>
                <c:pt idx="42">
                  <c:v>5.6840428492544543E-3</c:v>
                </c:pt>
                <c:pt idx="43">
                  <c:v>5.8976362654914799E-3</c:v>
                </c:pt>
                <c:pt idx="44">
                  <c:v>6.1181682659842002E-3</c:v>
                </c:pt>
                <c:pt idx="45">
                  <c:v>6.3458184368914644E-3</c:v>
                </c:pt>
                <c:pt idx="46">
                  <c:v>6.5807691965007534E-3</c:v>
                </c:pt>
                <c:pt idx="47">
                  <c:v>6.8232057685016188E-3</c:v>
                </c:pt>
                <c:pt idx="48">
                  <c:v>7.0733161517278053E-3</c:v>
                </c:pt>
                <c:pt idx="49">
                  <c:v>7.3312910862703921E-3</c:v>
                </c:pt>
                <c:pt idx="50">
                  <c:v>7.597324015864962E-3</c:v>
                </c:pt>
                <c:pt idx="51">
                  <c:v>7.8716110464571339E-3</c:v>
                </c:pt>
                <c:pt idx="52">
                  <c:v>8.154350900851981E-3</c:v>
                </c:pt>
                <c:pt idx="53">
                  <c:v>8.4457448693545795E-3</c:v>
                </c:pt>
                <c:pt idx="54">
                  <c:v>8.7459967563104958E-3</c:v>
                </c:pt>
                <c:pt idx="55">
                  <c:v>9.0553128224570758E-3</c:v>
                </c:pt>
                <c:pt idx="56">
                  <c:v>9.3739017229982624E-3</c:v>
                </c:pt>
                <c:pt idx="57">
                  <c:v>9.7019744413182167E-3</c:v>
                </c:pt>
                <c:pt idx="58">
                  <c:v>1.0039744218251632E-2</c:v>
                </c:pt>
                <c:pt idx="59">
                  <c:v>1.0387426476830693E-2</c:v>
                </c:pt>
                <c:pt idx="60">
                  <c:v>1.0745238742432661E-2</c:v>
                </c:pt>
                <c:pt idx="61">
                  <c:v>1.1113400558254037E-2</c:v>
                </c:pt>
                <c:pt idx="62">
                  <c:v>1.149213339604164E-2</c:v>
                </c:pt>
                <c:pt idx="63">
                  <c:v>1.1881660562013591E-2</c:v>
                </c:pt>
                <c:pt idx="64">
                  <c:v>1.228220709790803E-2</c:v>
                </c:pt>
                <c:pt idx="65">
                  <c:v>1.2693999677100175E-2</c:v>
                </c:pt>
                <c:pt idx="66">
                  <c:v>1.3117266495733889E-2</c:v>
                </c:pt>
                <c:pt idx="67">
                  <c:v>1.3552237158817227E-2</c:v>
                </c:pt>
                <c:pt idx="68">
                  <c:v>1.399914256123707E-2</c:v>
                </c:pt>
                <c:pt idx="69">
                  <c:v>1.4458214763651996E-2</c:v>
                </c:pt>
                <c:pt idx="70">
                  <c:v>1.4929686863228599E-2</c:v>
                </c:pt>
                <c:pt idx="71">
                  <c:v>1.5413792859190775E-2</c:v>
                </c:pt>
                <c:pt idx="72">
                  <c:v>1.5910767513158192E-2</c:v>
                </c:pt>
                <c:pt idx="73">
                  <c:v>1.6420846204255005E-2</c:v>
                </c:pt>
                <c:pt idx="74">
                  <c:v>1.6944264778976318E-2</c:v>
                </c:pt>
                <c:pt idx="75">
                  <c:v>1.7481259395806321E-2</c:v>
                </c:pt>
                <c:pt idx="76">
                  <c:v>1.8032066364587856E-2</c:v>
                </c:pt>
                <c:pt idx="77">
                  <c:v>1.8596921980650338E-2</c:v>
                </c:pt>
                <c:pt idx="78">
                  <c:v>1.9176062353709711E-2</c:v>
                </c:pt>
                <c:pt idx="79">
                  <c:v>1.9769723231560853E-2</c:v>
                </c:pt>
                <c:pt idx="80">
                  <c:v>2.0378139818590324E-2</c:v>
                </c:pt>
                <c:pt idx="81">
                  <c:v>2.1001546589144854E-2</c:v>
                </c:pt>
                <c:pt idx="82">
                  <c:v>2.1640177095798296E-2</c:v>
                </c:pt>
                <c:pt idx="83">
                  <c:v>2.2294263772567643E-2</c:v>
                </c:pt>
                <c:pt idx="84">
                  <c:v>2.2964037733136711E-2</c:v>
                </c:pt>
                <c:pt idx="85">
                  <c:v>2.3649728564154305E-2</c:v>
                </c:pt>
                <c:pt idx="86">
                  <c:v>2.4351564113681279E-2</c:v>
                </c:pt>
                <c:pt idx="87">
                  <c:v>2.5069770274870479E-2</c:v>
                </c:pt>
                <c:pt idx="88">
                  <c:v>2.5804570764970405E-2</c:v>
                </c:pt>
                <c:pt idx="89">
                  <c:v>2.6556186899754124E-2</c:v>
                </c:pt>
                <c:pt idx="90">
                  <c:v>2.7324837363481465E-2</c:v>
                </c:pt>
                <c:pt idx="91">
                  <c:v>2.811073797451356E-2</c:v>
                </c:pt>
                <c:pt idx="92">
                  <c:v>2.8914101446705705E-2</c:v>
                </c:pt>
                <c:pt idx="93">
                  <c:v>2.9735137146715447E-2</c:v>
                </c:pt>
                <c:pt idx="94">
                  <c:v>3.0574050847369926E-2</c:v>
                </c:pt>
                <c:pt idx="95">
                  <c:v>3.1431044477247712E-2</c:v>
                </c:pt>
                <c:pt idx="96">
                  <c:v>3.2306315866637583E-2</c:v>
                </c:pt>
                <c:pt idx="97">
                  <c:v>3.3200058490047181E-2</c:v>
                </c:pt>
                <c:pt idx="98">
                  <c:v>3.4112461205443409E-2</c:v>
                </c:pt>
                <c:pt idx="99">
                  <c:v>3.5043707990415188E-2</c:v>
                </c:pt>
                <c:pt idx="100">
                  <c:v>3.5993977675458706E-2</c:v>
                </c:pt>
                <c:pt idx="101">
                  <c:v>3.6963443674594865E-2</c:v>
                </c:pt>
                <c:pt idx="102">
                  <c:v>3.7952273713536627E-2</c:v>
                </c:pt>
                <c:pt idx="103">
                  <c:v>3.896062955563432E-2</c:v>
                </c:pt>
                <c:pt idx="104">
                  <c:v>3.9988666725834454E-2</c:v>
                </c:pt>
                <c:pt idx="105">
                  <c:v>4.1036534232898179E-2</c:v>
                </c:pt>
                <c:pt idx="106">
                  <c:v>4.2104374290132432E-2</c:v>
                </c:pt>
                <c:pt idx="107">
                  <c:v>4.3192322034896792E-2</c:v>
                </c:pt>
                <c:pt idx="108">
                  <c:v>4.4300505247156778E-2</c:v>
                </c:pt>
                <c:pt idx="109">
                  <c:v>4.5429044067363061E-2</c:v>
                </c:pt>
                <c:pt idx="110">
                  <c:v>4.657805071394347E-2</c:v>
                </c:pt>
                <c:pt idx="111">
                  <c:v>4.7747629200703474E-2</c:v>
                </c:pt>
                <c:pt idx="112">
                  <c:v>4.8937875054437946E-2</c:v>
                </c:pt>
                <c:pt idx="113">
                  <c:v>5.0148875033063686E-2</c:v>
                </c:pt>
                <c:pt idx="114">
                  <c:v>5.1380706844591915E-2</c:v>
                </c:pt>
                <c:pt idx="115">
                  <c:v>5.2633438867262766E-2</c:v>
                </c:pt>
                <c:pt idx="116">
                  <c:v>5.3907129871174991E-2</c:v>
                </c:pt>
                <c:pt idx="117">
                  <c:v>5.5201828741746221E-2</c:v>
                </c:pt>
                <c:pt idx="118">
                  <c:v>5.6517574205348149E-2</c:v>
                </c:pt>
                <c:pt idx="119">
                  <c:v>5.7854394557464779E-2</c:v>
                </c:pt>
                <c:pt idx="120">
                  <c:v>5.9212307393727903E-2</c:v>
                </c:pt>
                <c:pt idx="121">
                  <c:v>6.0591319344188585E-2</c:v>
                </c:pt>
                <c:pt idx="122">
                  <c:v>6.1991425811187849E-2</c:v>
                </c:pt>
                <c:pt idx="123">
                  <c:v>6.3412610711194237E-2</c:v>
                </c:pt>
                <c:pt idx="124">
                  <c:v>6.4854846220978341E-2</c:v>
                </c:pt>
                <c:pt idx="125">
                  <c:v>6.6318092528499115E-2</c:v>
                </c:pt>
                <c:pt idx="126">
                  <c:v>6.7802297588878527E-2</c:v>
                </c:pt>
                <c:pt idx="127">
                  <c:v>6.9307396885842823E-2</c:v>
                </c:pt>
                <c:pt idx="128">
                  <c:v>7.0833313199011899E-2</c:v>
                </c:pt>
                <c:pt idx="129">
                  <c:v>7.2379956377418189E-2</c:v>
                </c:pt>
                <c:pt idx="130">
                  <c:v>7.3947223119637057E-2</c:v>
                </c:pt>
                <c:pt idx="131">
                  <c:v>7.5534996760912423E-2</c:v>
                </c:pt>
                <c:pt idx="132">
                  <c:v>7.714314706765886E-2</c:v>
                </c:pt>
                <c:pt idx="133">
                  <c:v>7.8771530039721538E-2</c:v>
                </c:pt>
                <c:pt idx="134">
                  <c:v>8.0419987720774327E-2</c:v>
                </c:pt>
                <c:pt idx="135">
                  <c:v>8.2088348017233054E-2</c:v>
                </c:pt>
                <c:pt idx="136">
                  <c:v>8.3776424526058713E-2</c:v>
                </c:pt>
                <c:pt idx="137">
                  <c:v>8.5484016371823138E-2</c:v>
                </c:pt>
                <c:pt idx="138">
                  <c:v>8.7210908053403077E-2</c:v>
                </c:pt>
                <c:pt idx="139">
                  <c:v>8.8956869300668165E-2</c:v>
                </c:pt>
                <c:pt idx="140">
                  <c:v>9.0721654941518695E-2</c:v>
                </c:pt>
                <c:pt idx="141">
                  <c:v>9.2505004779626671E-2</c:v>
                </c:pt>
                <c:pt idx="142">
                  <c:v>9.4306643483225844E-2</c:v>
                </c:pt>
                <c:pt idx="143">
                  <c:v>9.6126280485289817E-2</c:v>
                </c:pt>
                <c:pt idx="144">
                  <c:v>9.796360989542896E-2</c:v>
                </c:pt>
                <c:pt idx="145">
                  <c:v>9.9818310423829895E-2</c:v>
                </c:pt>
                <c:pt idx="146">
                  <c:v>0.10169004531755167</c:v>
                </c:pt>
                <c:pt idx="147">
                  <c:v>0.10357846230948296</c:v>
                </c:pt>
                <c:pt idx="148">
                  <c:v>0.10548319358025536</c:v>
                </c:pt>
                <c:pt idx="149">
                  <c:v>0.10740385573339654</c:v>
                </c:pt>
                <c:pt idx="150">
                  <c:v>0.10934004978399575</c:v>
                </c:pt>
                <c:pt idx="151">
                  <c:v>0.11129136116114255</c:v>
                </c:pt>
                <c:pt idx="152">
                  <c:v>0.11325735972438669</c:v>
                </c:pt>
                <c:pt idx="153">
                  <c:v>0.11523759979445426</c:v>
                </c:pt>
                <c:pt idx="154">
                  <c:v>0.11723162019844158</c:v>
                </c:pt>
                <c:pt idx="155">
                  <c:v>0.1192389443296937</c:v>
                </c:pt>
                <c:pt idx="156">
                  <c:v>0.12125908022255996</c:v>
                </c:pt>
                <c:pt idx="157">
                  <c:v>0.12329152064220353</c:v>
                </c:pt>
                <c:pt idx="158">
                  <c:v>0.12533574318962648</c:v>
                </c:pt>
                <c:pt idx="159">
                  <c:v>0.12739121042205429</c:v>
                </c:pt>
                <c:pt idx="160">
                  <c:v>0.12945736998880863</c:v>
                </c:pt>
                <c:pt idx="161">
                  <c:v>0.13153365478277887</c:v>
                </c:pt>
                <c:pt idx="162">
                  <c:v>0.1336194831075849</c:v>
                </c:pt>
                <c:pt idx="163">
                  <c:v>0.13571425886050631</c:v>
                </c:pt>
                <c:pt idx="164">
                  <c:v>0.13781737173123421</c:v>
                </c:pt>
                <c:pt idx="165">
                  <c:v>0.13992819741648285</c:v>
                </c:pt>
                <c:pt idx="166">
                  <c:v>0.14204609785047864</c:v>
                </c:pt>
                <c:pt idx="167">
                  <c:v>0.14417042145132553</c:v>
                </c:pt>
                <c:pt idx="168">
                  <c:v>0.14630050338322484</c:v>
                </c:pt>
                <c:pt idx="169">
                  <c:v>0.14843566583450743</c:v>
                </c:pt>
                <c:pt idx="170">
                  <c:v>0.15057521831141632</c:v>
                </c:pt>
                <c:pt idx="171">
                  <c:v>0.15271845794755692</c:v>
                </c:pt>
                <c:pt idx="172">
                  <c:v>0.15486466982891081</c:v>
                </c:pt>
                <c:pt idx="173">
                  <c:v>0.15701312733428807</c:v>
                </c:pt>
                <c:pt idx="174">
                  <c:v>0.15916309249107302</c:v>
                </c:pt>
                <c:pt idx="175">
                  <c:v>0.1613138163460956</c:v>
                </c:pt>
                <c:pt idx="176">
                  <c:v>0.16346453935143954</c:v>
                </c:pt>
                <c:pt idx="177">
                  <c:v>0.16561449176497905</c:v>
                </c:pt>
                <c:pt idx="178">
                  <c:v>0.16776289406541142</c:v>
                </c:pt>
                <c:pt idx="179">
                  <c:v>0.16990895738153394</c:v>
                </c:pt>
                <c:pt idx="180">
                  <c:v>0.17205188393549181</c:v>
                </c:pt>
                <c:pt idx="181">
                  <c:v>0.17419086749970211</c:v>
                </c:pt>
                <c:pt idx="182">
                  <c:v>0.1763250938671386</c:v>
                </c:pt>
                <c:pt idx="183">
                  <c:v>0.17845374133464098</c:v>
                </c:pt>
                <c:pt idx="184">
                  <c:v>0.18057598119889204</c:v>
                </c:pt>
                <c:pt idx="185">
                  <c:v>0.18269097826468561</c:v>
                </c:pt>
                <c:pt idx="186">
                  <c:v>0.1847978913650887</c:v>
                </c:pt>
                <c:pt idx="187">
                  <c:v>0.18689587389308041</c:v>
                </c:pt>
                <c:pt idx="188">
                  <c:v>0.18898407434423259</c:v>
                </c:pt>
                <c:pt idx="189">
                  <c:v>0.19106163686997754</c:v>
                </c:pt>
                <c:pt idx="190">
                  <c:v>0.19312770184098851</c:v>
                </c:pt>
                <c:pt idx="191">
                  <c:v>0.19518140642018292</c:v>
                </c:pt>
                <c:pt idx="192">
                  <c:v>0.19722188514483929</c:v>
                </c:pt>
                <c:pt idx="193">
                  <c:v>0.19924827051730185</c:v>
                </c:pt>
                <c:pt idx="194">
                  <c:v>0.20125969360373144</c:v>
                </c:pt>
                <c:pt idx="195">
                  <c:v>0.20325528464034476</c:v>
                </c:pt>
                <c:pt idx="196">
                  <c:v>0.20523417364656862</c:v>
                </c:pt>
                <c:pt idx="197">
                  <c:v>0.20719549104452242</c:v>
                </c:pt>
                <c:pt idx="198">
                  <c:v>0.20913836828422749</c:v>
                </c:pt>
                <c:pt idx="199">
                  <c:v>0.21106193847392854</c:v>
                </c:pt>
                <c:pt idx="200">
                  <c:v>0.21296533701490147</c:v>
                </c:pt>
                <c:pt idx="201">
                  <c:v>0.21484770224010893</c:v>
                </c:pt>
                <c:pt idx="202">
                  <c:v>0.21670817605605477</c:v>
                </c:pt>
                <c:pt idx="203">
                  <c:v>0.21854590458717868</c:v>
                </c:pt>
                <c:pt idx="204">
                  <c:v>0.22036003882212371</c:v>
                </c:pt>
                <c:pt idx="205">
                  <c:v>0.22214973526119977</c:v>
                </c:pt>
                <c:pt idx="206">
                  <c:v>0.22391415656436059</c:v>
                </c:pt>
                <c:pt idx="207">
                  <c:v>0.22565247219900417</c:v>
                </c:pt>
                <c:pt idx="208">
                  <c:v>0.22736385908690168</c:v>
                </c:pt>
                <c:pt idx="209">
                  <c:v>0.22904750224955539</c:v>
                </c:pt>
                <c:pt idx="210">
                  <c:v>0.23070259545128194</c:v>
                </c:pt>
                <c:pt idx="211">
                  <c:v>0.23232834183931633</c:v>
                </c:pt>
                <c:pt idx="212">
                  <c:v>0.2339239545802283</c:v>
                </c:pt>
                <c:pt idx="213">
                  <c:v>0.23548865749194386</c:v>
                </c:pt>
                <c:pt idx="214">
                  <c:v>0.2370216856706647</c:v>
                </c:pt>
                <c:pt idx="215">
                  <c:v>0.23852228611197931</c:v>
                </c:pt>
                <c:pt idx="216">
                  <c:v>0.23998971832546212</c:v>
                </c:pt>
                <c:pt idx="217">
                  <c:v>0.24142325494206146</c:v>
                </c:pt>
                <c:pt idx="218">
                  <c:v>0.24282218231358038</c:v>
                </c:pt>
                <c:pt idx="219">
                  <c:v>0.24418580110355978</c:v>
                </c:pt>
                <c:pt idx="220">
                  <c:v>0.2455134268688822</c:v>
                </c:pt>
                <c:pt idx="221">
                  <c:v>0.24680439063141862</c:v>
                </c:pt>
                <c:pt idx="222">
                  <c:v>0.2480580394390518</c:v>
                </c:pt>
                <c:pt idx="223">
                  <c:v>0.2492737369154189</c:v>
                </c:pt>
                <c:pt idx="224">
                  <c:v>0.25045086379772552</c:v>
                </c:pt>
                <c:pt idx="225">
                  <c:v>0.25158881846199543</c:v>
                </c:pt>
                <c:pt idx="226">
                  <c:v>0.25268701743513444</c:v>
                </c:pt>
                <c:pt idx="227">
                  <c:v>0.25374489589319621</c:v>
                </c:pt>
                <c:pt idx="228">
                  <c:v>0.25476190814525718</c:v>
                </c:pt>
                <c:pt idx="229">
                  <c:v>0.25573752810231903</c:v>
                </c:pt>
                <c:pt idx="230">
                  <c:v>0.25667124973067601</c:v>
                </c:pt>
                <c:pt idx="231">
                  <c:v>0.25756258748919902</c:v>
                </c:pt>
                <c:pt idx="232">
                  <c:v>0.25841107675000941</c:v>
                </c:pt>
                <c:pt idx="233">
                  <c:v>0.25921627420203081</c:v>
                </c:pt>
                <c:pt idx="234">
                  <c:v>0.25997775823692909</c:v>
                </c:pt>
                <c:pt idx="235">
                  <c:v>0.26069512931697059</c:v>
                </c:pt>
                <c:pt idx="236">
                  <c:v>0.26136801032434837</c:v>
                </c:pt>
                <c:pt idx="237">
                  <c:v>0.26199604689154993</c:v>
                </c:pt>
                <c:pt idx="238">
                  <c:v>0.26257890771236053</c:v>
                </c:pt>
                <c:pt idx="239">
                  <c:v>0.26311628483312061</c:v>
                </c:pt>
                <c:pt idx="240">
                  <c:v>0.26360789392387846</c:v>
                </c:pt>
                <c:pt idx="241">
                  <c:v>0.26405347452910405</c:v>
                </c:pt>
                <c:pt idx="242">
                  <c:v>0.26445279029765484</c:v>
                </c:pt>
                <c:pt idx="243">
                  <c:v>0.26480562919170864</c:v>
                </c:pt>
                <c:pt idx="244">
                  <c:v>0.2651118036744059</c:v>
                </c:pt>
                <c:pt idx="245">
                  <c:v>0.26537115087596813</c:v>
                </c:pt>
                <c:pt idx="246">
                  <c:v>0.26558353273808677</c:v>
                </c:pt>
                <c:pt idx="247">
                  <c:v>0.26574883613640338</c:v>
                </c:pt>
                <c:pt idx="248">
                  <c:v>0.26586697298092921</c:v>
                </c:pt>
                <c:pt idx="249">
                  <c:v>0.26593788029427906</c:v>
                </c:pt>
                <c:pt idx="250">
                  <c:v>0.26596152026762176</c:v>
                </c:pt>
                <c:pt idx="251">
                  <c:v>0.26593788029427906</c:v>
                </c:pt>
                <c:pt idx="252">
                  <c:v>0.26586697298092921</c:v>
                </c:pt>
                <c:pt idx="253">
                  <c:v>0.26574883613640338</c:v>
                </c:pt>
                <c:pt idx="254">
                  <c:v>0.26558353273808677</c:v>
                </c:pt>
                <c:pt idx="255">
                  <c:v>0.26537115087596813</c:v>
                </c:pt>
                <c:pt idx="256">
                  <c:v>0.2651118036744059</c:v>
                </c:pt>
                <c:pt idx="257">
                  <c:v>0.26480562919170864</c:v>
                </c:pt>
                <c:pt idx="258">
                  <c:v>0.26445279029765484</c:v>
                </c:pt>
                <c:pt idx="259">
                  <c:v>0.26405347452910383</c:v>
                </c:pt>
                <c:pt idx="260">
                  <c:v>0.26360789392387846</c:v>
                </c:pt>
                <c:pt idx="261">
                  <c:v>0.26311628483312061</c:v>
                </c:pt>
                <c:pt idx="262">
                  <c:v>0.26257890771236053</c:v>
                </c:pt>
                <c:pt idx="263">
                  <c:v>0.26199604689154965</c:v>
                </c:pt>
                <c:pt idx="264">
                  <c:v>0.26136801032434837</c:v>
                </c:pt>
                <c:pt idx="265">
                  <c:v>0.26069512931697064</c:v>
                </c:pt>
                <c:pt idx="266">
                  <c:v>0.25997775823692909</c:v>
                </c:pt>
                <c:pt idx="267">
                  <c:v>0.25921627420203042</c:v>
                </c:pt>
                <c:pt idx="268">
                  <c:v>0.25841107675000941</c:v>
                </c:pt>
                <c:pt idx="269">
                  <c:v>0.25756258748919902</c:v>
                </c:pt>
                <c:pt idx="270">
                  <c:v>0.25667124973067601</c:v>
                </c:pt>
                <c:pt idx="271">
                  <c:v>0.25573752810231853</c:v>
                </c:pt>
                <c:pt idx="272">
                  <c:v>0.25476190814525718</c:v>
                </c:pt>
                <c:pt idx="273">
                  <c:v>0.25374489589319621</c:v>
                </c:pt>
                <c:pt idx="274">
                  <c:v>0.25268701743513444</c:v>
                </c:pt>
                <c:pt idx="275">
                  <c:v>0.25158881846199488</c:v>
                </c:pt>
                <c:pt idx="276">
                  <c:v>0.25045086379772552</c:v>
                </c:pt>
                <c:pt idx="277">
                  <c:v>0.2492737369154189</c:v>
                </c:pt>
                <c:pt idx="278">
                  <c:v>0.2480580394390518</c:v>
                </c:pt>
                <c:pt idx="279">
                  <c:v>0.24680439063141801</c:v>
                </c:pt>
                <c:pt idx="280">
                  <c:v>0.2455134268688822</c:v>
                </c:pt>
                <c:pt idx="281">
                  <c:v>0.24418580110355978</c:v>
                </c:pt>
                <c:pt idx="282">
                  <c:v>0.24282218231357966</c:v>
                </c:pt>
                <c:pt idx="283">
                  <c:v>0.24142325494206077</c:v>
                </c:pt>
                <c:pt idx="284">
                  <c:v>0.2399897183254614</c:v>
                </c:pt>
                <c:pt idx="285">
                  <c:v>0.23852228611197929</c:v>
                </c:pt>
                <c:pt idx="286">
                  <c:v>0.23702168567066401</c:v>
                </c:pt>
                <c:pt idx="287">
                  <c:v>0.23548865749194312</c:v>
                </c:pt>
                <c:pt idx="288">
                  <c:v>0.23392395458022749</c:v>
                </c:pt>
                <c:pt idx="289">
                  <c:v>0.23232834183931636</c:v>
                </c:pt>
                <c:pt idx="290">
                  <c:v>0.23070259545128111</c:v>
                </c:pt>
                <c:pt idx="291">
                  <c:v>0.22904750224955453</c:v>
                </c:pt>
                <c:pt idx="292">
                  <c:v>0.22736385908690085</c:v>
                </c:pt>
                <c:pt idx="293">
                  <c:v>0.22565247219900419</c:v>
                </c:pt>
                <c:pt idx="294">
                  <c:v>0.2239141565643597</c:v>
                </c:pt>
                <c:pt idx="295">
                  <c:v>0.22214973526119888</c:v>
                </c:pt>
                <c:pt idx="296">
                  <c:v>0.22036003882212279</c:v>
                </c:pt>
                <c:pt idx="297">
                  <c:v>0.21854590458717868</c:v>
                </c:pt>
                <c:pt idx="298">
                  <c:v>0.2167081760560538</c:v>
                </c:pt>
                <c:pt idx="299">
                  <c:v>0.21484770224010799</c:v>
                </c:pt>
                <c:pt idx="300">
                  <c:v>0.2129653370149005</c:v>
                </c:pt>
                <c:pt idx="301">
                  <c:v>0.21106193847392854</c:v>
                </c:pt>
                <c:pt idx="302">
                  <c:v>0.20913836828422655</c:v>
                </c:pt>
                <c:pt idx="303">
                  <c:v>0.20719549104452151</c:v>
                </c:pt>
                <c:pt idx="304">
                  <c:v>0.20523417364656765</c:v>
                </c:pt>
                <c:pt idx="305">
                  <c:v>0.20325528464034476</c:v>
                </c:pt>
                <c:pt idx="306">
                  <c:v>0.20125969360373047</c:v>
                </c:pt>
                <c:pt idx="307">
                  <c:v>0.19924827051730087</c:v>
                </c:pt>
                <c:pt idx="308">
                  <c:v>0.19722188514483829</c:v>
                </c:pt>
                <c:pt idx="309">
                  <c:v>0.19518140642018195</c:v>
                </c:pt>
                <c:pt idx="310">
                  <c:v>0.19312770184098746</c:v>
                </c:pt>
                <c:pt idx="311">
                  <c:v>0.19106163686997651</c:v>
                </c:pt>
                <c:pt idx="312">
                  <c:v>0.18898407434423156</c:v>
                </c:pt>
                <c:pt idx="313">
                  <c:v>0.18689587389307935</c:v>
                </c:pt>
                <c:pt idx="314">
                  <c:v>0.18479789136508767</c:v>
                </c:pt>
                <c:pt idx="315">
                  <c:v>0.18269097826468458</c:v>
                </c:pt>
                <c:pt idx="316">
                  <c:v>0.18057598119889096</c:v>
                </c:pt>
                <c:pt idx="317">
                  <c:v>0.1784537413346399</c:v>
                </c:pt>
                <c:pt idx="318">
                  <c:v>0.17632509386713752</c:v>
                </c:pt>
                <c:pt idx="319">
                  <c:v>0.17419086749970103</c:v>
                </c:pt>
                <c:pt idx="320">
                  <c:v>0.17205188393549067</c:v>
                </c:pt>
                <c:pt idx="321">
                  <c:v>0.16990895738153286</c:v>
                </c:pt>
                <c:pt idx="322">
                  <c:v>0.16776289406541031</c:v>
                </c:pt>
                <c:pt idx="323">
                  <c:v>0.16561449176497797</c:v>
                </c:pt>
                <c:pt idx="324">
                  <c:v>0.16346453935143843</c:v>
                </c:pt>
                <c:pt idx="325">
                  <c:v>0.16131381634609446</c:v>
                </c:pt>
                <c:pt idx="326">
                  <c:v>0.15916309249107197</c:v>
                </c:pt>
                <c:pt idx="327">
                  <c:v>0.15701312733428699</c:v>
                </c:pt>
                <c:pt idx="328">
                  <c:v>0.15486466982890976</c:v>
                </c:pt>
                <c:pt idx="329">
                  <c:v>0.1527184579475559</c:v>
                </c:pt>
                <c:pt idx="330">
                  <c:v>0.15057521831141527</c:v>
                </c:pt>
                <c:pt idx="331">
                  <c:v>0.1484356658345064</c:v>
                </c:pt>
                <c:pt idx="332">
                  <c:v>0.14630050338322378</c:v>
                </c:pt>
                <c:pt idx="333">
                  <c:v>0.14417042145132442</c:v>
                </c:pt>
                <c:pt idx="334">
                  <c:v>0.14204609785047756</c:v>
                </c:pt>
                <c:pt idx="335">
                  <c:v>0.1399281974164818</c:v>
                </c:pt>
                <c:pt idx="336">
                  <c:v>0.13781737173123315</c:v>
                </c:pt>
                <c:pt idx="337">
                  <c:v>0.13571425886050525</c:v>
                </c:pt>
                <c:pt idx="338">
                  <c:v>0.13361948310758384</c:v>
                </c:pt>
                <c:pt idx="339">
                  <c:v>0.13153365478277784</c:v>
                </c:pt>
                <c:pt idx="340">
                  <c:v>0.12945736998880761</c:v>
                </c:pt>
                <c:pt idx="341">
                  <c:v>0.12739121042205326</c:v>
                </c:pt>
                <c:pt idx="342">
                  <c:v>0.12533574318962543</c:v>
                </c:pt>
                <c:pt idx="343">
                  <c:v>0.1232915206422025</c:v>
                </c:pt>
                <c:pt idx="344">
                  <c:v>0.12125908022255889</c:v>
                </c:pt>
                <c:pt idx="345">
                  <c:v>0.11923894432969266</c:v>
                </c:pt>
                <c:pt idx="346">
                  <c:v>0.11723162019844058</c:v>
                </c:pt>
                <c:pt idx="347">
                  <c:v>0.11523759979445325</c:v>
                </c:pt>
                <c:pt idx="348">
                  <c:v>0.11325735972438566</c:v>
                </c:pt>
                <c:pt idx="349">
                  <c:v>0.11129136116114158</c:v>
                </c:pt>
                <c:pt idx="350">
                  <c:v>0.10934004978399478</c:v>
                </c:pt>
                <c:pt idx="351">
                  <c:v>0.10740385573339555</c:v>
                </c:pt>
                <c:pt idx="352">
                  <c:v>0.10548319358025444</c:v>
                </c:pt>
                <c:pt idx="353">
                  <c:v>0.10357846230948199</c:v>
                </c:pt>
                <c:pt idx="354">
                  <c:v>0.10169004531755077</c:v>
                </c:pt>
                <c:pt idx="355">
                  <c:v>9.9818310423828965E-2</c:v>
                </c:pt>
                <c:pt idx="356">
                  <c:v>9.7963609895428058E-2</c:v>
                </c:pt>
                <c:pt idx="357">
                  <c:v>9.6126280485288887E-2</c:v>
                </c:pt>
                <c:pt idx="358">
                  <c:v>9.4306643483224969E-2</c:v>
                </c:pt>
                <c:pt idx="359">
                  <c:v>9.2505004779625741E-2</c:v>
                </c:pt>
                <c:pt idx="360">
                  <c:v>9.0721654941517849E-2</c:v>
                </c:pt>
                <c:pt idx="361">
                  <c:v>8.8956869300667291E-2</c:v>
                </c:pt>
                <c:pt idx="362">
                  <c:v>8.7210908053402217E-2</c:v>
                </c:pt>
                <c:pt idx="363">
                  <c:v>8.5484016371822319E-2</c:v>
                </c:pt>
                <c:pt idx="364">
                  <c:v>8.3776424526057894E-2</c:v>
                </c:pt>
                <c:pt idx="365">
                  <c:v>8.2088348017232249E-2</c:v>
                </c:pt>
                <c:pt idx="366">
                  <c:v>8.0419987720773495E-2</c:v>
                </c:pt>
                <c:pt idx="367">
                  <c:v>7.8771530039720733E-2</c:v>
                </c:pt>
                <c:pt idx="368">
                  <c:v>7.7143147067658041E-2</c:v>
                </c:pt>
                <c:pt idx="369">
                  <c:v>7.553499676091166E-2</c:v>
                </c:pt>
                <c:pt idx="370">
                  <c:v>7.3947223119636224E-2</c:v>
                </c:pt>
                <c:pt idx="371">
                  <c:v>7.2379956377417426E-2</c:v>
                </c:pt>
                <c:pt idx="372">
                  <c:v>7.0833313199011136E-2</c:v>
                </c:pt>
                <c:pt idx="373">
                  <c:v>6.930739688584206E-2</c:v>
                </c:pt>
                <c:pt idx="374">
                  <c:v>6.780229758887775E-2</c:v>
                </c:pt>
                <c:pt idx="375">
                  <c:v>6.6318092528498407E-2</c:v>
                </c:pt>
                <c:pt idx="376">
                  <c:v>6.4854846220977591E-2</c:v>
                </c:pt>
                <c:pt idx="377">
                  <c:v>6.3412610711193557E-2</c:v>
                </c:pt>
                <c:pt idx="378">
                  <c:v>6.1991425811187155E-2</c:v>
                </c:pt>
                <c:pt idx="379">
                  <c:v>6.0591319344187877E-2</c:v>
                </c:pt>
                <c:pt idx="380">
                  <c:v>5.9212307393727195E-2</c:v>
                </c:pt>
                <c:pt idx="381">
                  <c:v>5.785439455746412E-2</c:v>
                </c:pt>
                <c:pt idx="382">
                  <c:v>5.6517574205347462E-2</c:v>
                </c:pt>
                <c:pt idx="383">
                  <c:v>5.520182874174559E-2</c:v>
                </c:pt>
                <c:pt idx="384">
                  <c:v>5.3907129871174339E-2</c:v>
                </c:pt>
                <c:pt idx="385">
                  <c:v>5.2633438867262135E-2</c:v>
                </c:pt>
                <c:pt idx="386">
                  <c:v>5.1380706844591256E-2</c:v>
                </c:pt>
                <c:pt idx="387">
                  <c:v>5.0148875033063096E-2</c:v>
                </c:pt>
                <c:pt idx="388">
                  <c:v>4.8937875054437356E-2</c:v>
                </c:pt>
                <c:pt idx="389">
                  <c:v>4.7747629200702919E-2</c:v>
                </c:pt>
                <c:pt idx="390">
                  <c:v>4.6578050713942887E-2</c:v>
                </c:pt>
                <c:pt idx="391">
                  <c:v>4.5429044067362465E-2</c:v>
                </c:pt>
                <c:pt idx="392">
                  <c:v>4.4300505247156237E-2</c:v>
                </c:pt>
                <c:pt idx="393">
                  <c:v>4.3192322034896216E-2</c:v>
                </c:pt>
                <c:pt idx="394">
                  <c:v>4.2104374290131918E-2</c:v>
                </c:pt>
                <c:pt idx="395">
                  <c:v>4.1036534232897652E-2</c:v>
                </c:pt>
                <c:pt idx="396">
                  <c:v>3.9988666725833948E-2</c:v>
                </c:pt>
                <c:pt idx="397">
                  <c:v>3.8960629555633793E-2</c:v>
                </c:pt>
                <c:pt idx="398">
                  <c:v>3.7952273713536155E-2</c:v>
                </c:pt>
                <c:pt idx="399">
                  <c:v>3.6963443674594351E-2</c:v>
                </c:pt>
                <c:pt idx="400">
                  <c:v>3.5993977675458227E-2</c:v>
                </c:pt>
                <c:pt idx="401">
                  <c:v>3.5043707990414695E-2</c:v>
                </c:pt>
                <c:pt idx="402">
                  <c:v>3.4112461205442986E-2</c:v>
                </c:pt>
                <c:pt idx="403">
                  <c:v>3.3200058490046723E-2</c:v>
                </c:pt>
                <c:pt idx="404">
                  <c:v>3.2306315866637139E-2</c:v>
                </c:pt>
                <c:pt idx="405">
                  <c:v>3.1431044477247282E-2</c:v>
                </c:pt>
                <c:pt idx="406">
                  <c:v>3.0574050847369506E-2</c:v>
                </c:pt>
                <c:pt idx="407">
                  <c:v>2.973513714671501E-2</c:v>
                </c:pt>
                <c:pt idx="408">
                  <c:v>2.891410144670532E-2</c:v>
                </c:pt>
                <c:pt idx="409">
                  <c:v>2.8110737974513141E-2</c:v>
                </c:pt>
                <c:pt idx="410">
                  <c:v>2.7324837363481076E-2</c:v>
                </c:pt>
                <c:pt idx="411">
                  <c:v>2.6556186899753708E-2</c:v>
                </c:pt>
                <c:pt idx="412">
                  <c:v>2.5804570764970031E-2</c:v>
                </c:pt>
                <c:pt idx="413">
                  <c:v>2.5069770274870128E-2</c:v>
                </c:pt>
                <c:pt idx="414">
                  <c:v>2.4351564113680942E-2</c:v>
                </c:pt>
                <c:pt idx="415">
                  <c:v>2.3649728564153958E-2</c:v>
                </c:pt>
                <c:pt idx="416">
                  <c:v>2.2964037733136364E-2</c:v>
                </c:pt>
                <c:pt idx="417">
                  <c:v>2.2294263772567314E-2</c:v>
                </c:pt>
                <c:pt idx="418">
                  <c:v>2.164017709579797E-2</c:v>
                </c:pt>
                <c:pt idx="419">
                  <c:v>2.1001546589144566E-2</c:v>
                </c:pt>
                <c:pt idx="420">
                  <c:v>2.0378139818590015E-2</c:v>
                </c:pt>
                <c:pt idx="421">
                  <c:v>1.9769723231560555E-2</c:v>
                </c:pt>
                <c:pt idx="422">
                  <c:v>1.9176062353709413E-2</c:v>
                </c:pt>
                <c:pt idx="423">
                  <c:v>1.859692198065005E-2</c:v>
                </c:pt>
                <c:pt idx="424">
                  <c:v>1.8032066364587561E-2</c:v>
                </c:pt>
                <c:pt idx="425">
                  <c:v>1.7481259395806074E-2</c:v>
                </c:pt>
                <c:pt idx="426">
                  <c:v>1.6944264778976054E-2</c:v>
                </c:pt>
                <c:pt idx="427">
                  <c:v>1.6420846204254751E-2</c:v>
                </c:pt>
                <c:pt idx="428">
                  <c:v>1.5910767513157936E-2</c:v>
                </c:pt>
                <c:pt idx="429">
                  <c:v>1.5413792859190529E-2</c:v>
                </c:pt>
                <c:pt idx="430">
                  <c:v>1.4929686863228347E-2</c:v>
                </c:pt>
                <c:pt idx="431">
                  <c:v>1.4458214763651778E-2</c:v>
                </c:pt>
                <c:pt idx="432">
                  <c:v>1.399914256123683E-2</c:v>
                </c:pt>
                <c:pt idx="433">
                  <c:v>1.3552237158817003E-2</c:v>
                </c:pt>
                <c:pt idx="434">
                  <c:v>1.3117266495733661E-2</c:v>
                </c:pt>
                <c:pt idx="435">
                  <c:v>1.2693999677099967E-2</c:v>
                </c:pt>
                <c:pt idx="436">
                  <c:v>1.2282207097907819E-2</c:v>
                </c:pt>
                <c:pt idx="437">
                  <c:v>1.1881660562013407E-2</c:v>
                </c:pt>
                <c:pt idx="438">
                  <c:v>1.1492133396041446E-2</c:v>
                </c:pt>
                <c:pt idx="439">
                  <c:v>1.1113400558253855E-2</c:v>
                </c:pt>
                <c:pt idx="440">
                  <c:v>1.0745238742432479E-2</c:v>
                </c:pt>
                <c:pt idx="441">
                  <c:v>1.0387426476830518E-2</c:v>
                </c:pt>
                <c:pt idx="442">
                  <c:v>1.0039744218251472E-2</c:v>
                </c:pt>
                <c:pt idx="443">
                  <c:v>9.7019744413180623E-3</c:v>
                </c:pt>
                <c:pt idx="444">
                  <c:v>9.3739017229980993E-3</c:v>
                </c:pt>
                <c:pt idx="445">
                  <c:v>9.0553128224569197E-3</c:v>
                </c:pt>
                <c:pt idx="446">
                  <c:v>8.7459967563103466E-3</c:v>
                </c:pt>
                <c:pt idx="447">
                  <c:v>8.4457448693544216E-3</c:v>
                </c:pt>
                <c:pt idx="448">
                  <c:v>8.1543509008518474E-3</c:v>
                </c:pt>
                <c:pt idx="449">
                  <c:v>7.8716110464569986E-3</c:v>
                </c:pt>
                <c:pt idx="450">
                  <c:v>7.5973240158648267E-3</c:v>
                </c:pt>
                <c:pt idx="451">
                  <c:v>7.3312910862702507E-3</c:v>
                </c:pt>
                <c:pt idx="452">
                  <c:v>7.0733161517276787E-3</c:v>
                </c:pt>
                <c:pt idx="453">
                  <c:v>6.8232057685014948E-3</c:v>
                </c:pt>
                <c:pt idx="454">
                  <c:v>6.5807691965006423E-3</c:v>
                </c:pt>
                <c:pt idx="455">
                  <c:v>6.3458184368913447E-3</c:v>
                </c:pt>
                <c:pt idx="456">
                  <c:v>6.11816826598409E-3</c:v>
                </c:pt>
                <c:pt idx="457">
                  <c:v>5.8976362654913723E-3</c:v>
                </c:pt>
                <c:pt idx="458">
                  <c:v>5.6840428492543485E-3</c:v>
                </c:pt>
                <c:pt idx="459">
                  <c:v>5.477211286536895E-3</c:v>
                </c:pt>
                <c:pt idx="460">
                  <c:v>5.2769677219865465E-3</c:v>
                </c:pt>
                <c:pt idx="461">
                  <c:v>5.0831411923619365E-3</c:v>
                </c:pt>
                <c:pt idx="462">
                  <c:v>4.8955636401271331E-3</c:v>
                </c:pt>
                <c:pt idx="463">
                  <c:v>4.7140699240128779E-3</c:v>
                </c:pt>
                <c:pt idx="464">
                  <c:v>4.5384978266453041E-3</c:v>
                </c:pt>
                <c:pt idx="465">
                  <c:v>4.3686880593422706E-3</c:v>
                </c:pt>
                <c:pt idx="466">
                  <c:v>4.2044842641772032E-3</c:v>
                </c:pt>
                <c:pt idx="467">
                  <c:v>4.045733013410273E-3</c:v>
                </c:pt>
                <c:pt idx="468">
                  <c:v>3.8922838063856907E-3</c:v>
                </c:pt>
                <c:pt idx="469">
                  <c:v>3.7439890639939057E-3</c:v>
                </c:pt>
                <c:pt idx="470">
                  <c:v>3.6007041207961766E-3</c:v>
                </c:pt>
                <c:pt idx="471">
                  <c:v>3.4622872149086309E-3</c:v>
                </c:pt>
                <c:pt idx="472">
                  <c:v>3.3285994757415193E-3</c:v>
                </c:pt>
                <c:pt idx="473">
                  <c:v>3.1995049096888205E-3</c:v>
                </c:pt>
                <c:pt idx="474">
                  <c:v>3.0748703838617128E-3</c:v>
                </c:pt>
                <c:pt idx="475">
                  <c:v>2.9545656079586137E-3</c:v>
                </c:pt>
                <c:pt idx="476">
                  <c:v>2.838463114362894E-3</c:v>
                </c:pt>
                <c:pt idx="477">
                  <c:v>2.7264382365582269E-3</c:v>
                </c:pt>
                <c:pt idx="478">
                  <c:v>2.6183690859497991E-3</c:v>
                </c:pt>
                <c:pt idx="479">
                  <c:v>2.5141365271784508E-3</c:v>
                </c:pt>
                <c:pt idx="480">
                  <c:v>2.4136241520128087E-3</c:v>
                </c:pt>
                <c:pt idx="481">
                  <c:v>2.3167182519032424E-3</c:v>
                </c:pt>
                <c:pt idx="482">
                  <c:v>2.2233077892794672E-3</c:v>
                </c:pt>
                <c:pt idx="483">
                  <c:v>2.1332843676720873E-3</c:v>
                </c:pt>
                <c:pt idx="484">
                  <c:v>2.0465422007364519E-3</c:v>
                </c:pt>
                <c:pt idx="485">
                  <c:v>1.9629780802555329E-3</c:v>
                </c:pt>
                <c:pt idx="486">
                  <c:v>1.8824913431964635E-3</c:v>
                </c:pt>
                <c:pt idx="487">
                  <c:v>1.8049838378937631E-3</c:v>
                </c:pt>
                <c:pt idx="488">
                  <c:v>1.7303598894301022E-3</c:v>
                </c:pt>
                <c:pt idx="489">
                  <c:v>1.6585262642837622E-3</c:v>
                </c:pt>
                <c:pt idx="490">
                  <c:v>1.5893921343098625E-3</c:v>
                </c:pt>
                <c:pt idx="491">
                  <c:v>1.5228690401204814E-3</c:v>
                </c:pt>
                <c:pt idx="492">
                  <c:v>1.4588708539269208E-3</c:v>
                </c:pt>
                <c:pt idx="493">
                  <c:v>1.3973137419052647E-3</c:v>
                </c:pt>
                <c:pt idx="494">
                  <c:v>1.3381161261445363E-3</c:v>
                </c:pt>
                <c:pt idx="495">
                  <c:v>1.2811986462346453E-3</c:v>
                </c:pt>
                <c:pt idx="496">
                  <c:v>1.2264841205494935E-3</c:v>
                </c:pt>
                <c:pt idx="497">
                  <c:v>1.1738975072784884E-3</c:v>
                </c:pt>
                <c:pt idx="498">
                  <c:v>1.1233658652578947E-3</c:v>
                </c:pt>
                <c:pt idx="499">
                  <c:v>1.0748183146513915E-3</c:v>
                </c:pt>
                <c:pt idx="500">
                  <c:v>1.0281859975274036E-3</c:v>
                </c:pt>
                <c:pt idx="501">
                  <c:v>9.8340203837859715E-4</c:v>
                </c:pt>
                <c:pt idx="502">
                  <c:v>9.4040150462758982E-4</c:v>
                </c:pt>
                <c:pt idx="503">
                  <c:v>8.9912136716023669E-4</c:v>
                </c:pt>
                <c:pt idx="504">
                  <c:v>8.5950046092674742E-4</c:v>
                </c:pt>
                <c:pt idx="505">
                  <c:v>8.2147944564868003E-4</c:v>
                </c:pt>
                <c:pt idx="506">
                  <c:v>7.8500076666811647E-4</c:v>
                </c:pt>
                <c:pt idx="507">
                  <c:v>7.5000861597363455E-4</c:v>
                </c:pt>
                <c:pt idx="508">
                  <c:v>7.1644889343582376E-4</c:v>
                </c:pt>
                <c:pt idx="509">
                  <c:v>6.8426916828353884E-4</c:v>
                </c:pt>
                <c:pt idx="510">
                  <c:v>6.5341864085024788E-4</c:v>
                </c:pt>
                <c:pt idx="511">
                  <c:v>6.2384810461831985E-4</c:v>
                </c:pt>
                <c:pt idx="512">
                  <c:v>5.9550990858739719E-4</c:v>
                </c:pt>
                <c:pt idx="513">
                  <c:v>5.6835791999149577E-4</c:v>
                </c:pt>
                <c:pt idx="514">
                  <c:v>5.4234748738787235E-4</c:v>
                </c:pt>
                <c:pt idx="515">
                  <c:v>5.1743540413927262E-4</c:v>
                </c:pt>
                <c:pt idx="516">
                  <c:v>4.9357987230964245E-4</c:v>
                </c:pt>
                <c:pt idx="517">
                  <c:v>4.7074046699202419E-4</c:v>
                </c:pt>
                <c:pt idx="518">
                  <c:v>4.4887810108592885E-4</c:v>
                </c:pt>
                <c:pt idx="519">
                  <c:v>4.2795499054017677E-4</c:v>
                </c:pt>
                <c:pt idx="520">
                  <c:v>4.0793462007584797E-4</c:v>
                </c:pt>
                <c:pt idx="521">
                  <c:v>3.8878170940276444E-4</c:v>
                </c:pt>
                <c:pt idx="522">
                  <c:v>3.7046217994171182E-4</c:v>
                </c:pt>
                <c:pt idx="523">
                  <c:v>3.5294312206328199E-4</c:v>
                </c:pt>
                <c:pt idx="524">
                  <c:v>3.3619276285335755E-4</c:v>
                </c:pt>
                <c:pt idx="525">
                  <c:v>3.2018043441387248E-4</c:v>
                </c:pt>
                <c:pt idx="526">
                  <c:v>3.0487654270656359E-4</c:v>
                </c:pt>
                <c:pt idx="527">
                  <c:v>2.9025253694639475E-4</c:v>
                </c:pt>
                <c:pt idx="528">
                  <c:v>2.7628087955031485E-4</c:v>
                </c:pt>
                <c:pt idx="529">
                  <c:v>2.6293501664609813E-4</c:v>
                </c:pt>
                <c:pt idx="530">
                  <c:v>2.5018934914508041E-4</c:v>
                </c:pt>
                <c:pt idx="531">
                  <c:v>2.3801920438176868E-4</c:v>
                </c:pt>
                <c:pt idx="532">
                  <c:v>2.2640080832243048E-4</c:v>
                </c:pt>
                <c:pt idx="533">
                  <c:v>2.1531125834402229E-4</c:v>
                </c:pt>
                <c:pt idx="534">
                  <c:v>2.047284965840114E-4</c:v>
                </c:pt>
                <c:pt idx="535">
                  <c:v>1.9463128386096364E-4</c:v>
                </c:pt>
                <c:pt idx="536">
                  <c:v>1.849991741650817E-4</c:v>
                </c:pt>
                <c:pt idx="537">
                  <c:v>1.7581248971715286E-4</c:v>
                </c:pt>
                <c:pt idx="538">
                  <c:v>1.6705229659389842E-4</c:v>
                </c:pt>
                <c:pt idx="539">
                  <c:v>1.5870038091697942E-4</c:v>
                </c:pt>
                <c:pt idx="540">
                  <c:v>1.5073922560244872E-4</c:v>
                </c:pt>
                <c:pt idx="541">
                  <c:v>1.4315198766690399E-4</c:v>
                </c:pt>
                <c:pt idx="542">
                  <c:v>1.3592247608609431E-4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883-41A9-9CE6-3A2A266E1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6526048"/>
        <c:axId val="536524384"/>
      </c:scatterChart>
      <c:valAx>
        <c:axId val="536526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536524384"/>
        <c:crosses val="autoZero"/>
        <c:crossBetween val="midCat"/>
      </c:valAx>
      <c:valAx>
        <c:axId val="53652438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365260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 </a:t>
            </a:r>
            <a:r>
              <a:rPr lang="el-GR"/>
              <a:t>κατανομή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43116537823352979"/>
          <c:y val="8.71574686526341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 cmpd="sng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Φύλλο2!$B$2:$B$396</c:f>
              <c:numCache>
                <c:formatCode>General</c:formatCode>
                <c:ptCount val="395"/>
                <c:pt idx="0">
                  <c:v>-3</c:v>
                </c:pt>
                <c:pt idx="1">
                  <c:v>-2.98</c:v>
                </c:pt>
                <c:pt idx="2">
                  <c:v>-2.96</c:v>
                </c:pt>
                <c:pt idx="3">
                  <c:v>-2.94</c:v>
                </c:pt>
                <c:pt idx="4">
                  <c:v>-2.92</c:v>
                </c:pt>
                <c:pt idx="5">
                  <c:v>-2.9</c:v>
                </c:pt>
                <c:pt idx="6">
                  <c:v>-2.88</c:v>
                </c:pt>
                <c:pt idx="7">
                  <c:v>-2.86</c:v>
                </c:pt>
                <c:pt idx="8">
                  <c:v>-2.84</c:v>
                </c:pt>
                <c:pt idx="9">
                  <c:v>-2.82</c:v>
                </c:pt>
                <c:pt idx="10">
                  <c:v>-2.8</c:v>
                </c:pt>
                <c:pt idx="11">
                  <c:v>-2.78</c:v>
                </c:pt>
                <c:pt idx="12">
                  <c:v>-2.76</c:v>
                </c:pt>
                <c:pt idx="13">
                  <c:v>-2.74</c:v>
                </c:pt>
                <c:pt idx="14">
                  <c:v>-2.72</c:v>
                </c:pt>
                <c:pt idx="15">
                  <c:v>-2.7</c:v>
                </c:pt>
                <c:pt idx="16">
                  <c:v>-2.68</c:v>
                </c:pt>
                <c:pt idx="17">
                  <c:v>-2.66</c:v>
                </c:pt>
                <c:pt idx="18">
                  <c:v>-2.64</c:v>
                </c:pt>
                <c:pt idx="19">
                  <c:v>-2.62</c:v>
                </c:pt>
                <c:pt idx="20">
                  <c:v>-2.6</c:v>
                </c:pt>
                <c:pt idx="21">
                  <c:v>-2.58</c:v>
                </c:pt>
                <c:pt idx="22">
                  <c:v>-2.56</c:v>
                </c:pt>
                <c:pt idx="23">
                  <c:v>-2.54</c:v>
                </c:pt>
                <c:pt idx="24">
                  <c:v>-2.52</c:v>
                </c:pt>
                <c:pt idx="25">
                  <c:v>-2.5</c:v>
                </c:pt>
                <c:pt idx="26">
                  <c:v>-2.48</c:v>
                </c:pt>
                <c:pt idx="27">
                  <c:v>-2.46</c:v>
                </c:pt>
                <c:pt idx="28">
                  <c:v>-2.44</c:v>
                </c:pt>
                <c:pt idx="29">
                  <c:v>-2.42</c:v>
                </c:pt>
                <c:pt idx="30">
                  <c:v>-2.4</c:v>
                </c:pt>
                <c:pt idx="31">
                  <c:v>-2.38</c:v>
                </c:pt>
                <c:pt idx="32">
                  <c:v>-2.36</c:v>
                </c:pt>
                <c:pt idx="33">
                  <c:v>-2.34</c:v>
                </c:pt>
                <c:pt idx="34">
                  <c:v>-2.3199999999999998</c:v>
                </c:pt>
                <c:pt idx="35">
                  <c:v>-2.2999999999999998</c:v>
                </c:pt>
                <c:pt idx="36">
                  <c:v>-2.2799999999999998</c:v>
                </c:pt>
                <c:pt idx="37">
                  <c:v>-2.2599999999999998</c:v>
                </c:pt>
                <c:pt idx="38">
                  <c:v>-2.2400000000000002</c:v>
                </c:pt>
                <c:pt idx="39">
                  <c:v>-2.2200000000000002</c:v>
                </c:pt>
                <c:pt idx="40">
                  <c:v>-2.2000000000000002</c:v>
                </c:pt>
                <c:pt idx="41">
                  <c:v>-2.1800000000000002</c:v>
                </c:pt>
                <c:pt idx="42">
                  <c:v>-2.16</c:v>
                </c:pt>
                <c:pt idx="43">
                  <c:v>-2.14</c:v>
                </c:pt>
                <c:pt idx="44">
                  <c:v>-2.12</c:v>
                </c:pt>
                <c:pt idx="45">
                  <c:v>-2.1</c:v>
                </c:pt>
                <c:pt idx="46">
                  <c:v>-2.08</c:v>
                </c:pt>
                <c:pt idx="47">
                  <c:v>-2.06</c:v>
                </c:pt>
                <c:pt idx="48">
                  <c:v>-2.04</c:v>
                </c:pt>
                <c:pt idx="49">
                  <c:v>-2.02</c:v>
                </c:pt>
                <c:pt idx="50">
                  <c:v>-2</c:v>
                </c:pt>
                <c:pt idx="51">
                  <c:v>-1.98</c:v>
                </c:pt>
                <c:pt idx="52">
                  <c:v>-1.96</c:v>
                </c:pt>
                <c:pt idx="53">
                  <c:v>-1.94</c:v>
                </c:pt>
                <c:pt idx="54">
                  <c:v>-1.92</c:v>
                </c:pt>
                <c:pt idx="55">
                  <c:v>-1.9</c:v>
                </c:pt>
                <c:pt idx="56">
                  <c:v>-1.88</c:v>
                </c:pt>
                <c:pt idx="57">
                  <c:v>-1.86</c:v>
                </c:pt>
                <c:pt idx="58">
                  <c:v>-1.84</c:v>
                </c:pt>
                <c:pt idx="59">
                  <c:v>-1.82</c:v>
                </c:pt>
                <c:pt idx="60">
                  <c:v>-1.8</c:v>
                </c:pt>
                <c:pt idx="61">
                  <c:v>-1.78</c:v>
                </c:pt>
                <c:pt idx="62">
                  <c:v>-1.76</c:v>
                </c:pt>
                <c:pt idx="63">
                  <c:v>-1.74</c:v>
                </c:pt>
                <c:pt idx="64">
                  <c:v>-1.72</c:v>
                </c:pt>
                <c:pt idx="65">
                  <c:v>-1.7</c:v>
                </c:pt>
                <c:pt idx="66">
                  <c:v>-1.68</c:v>
                </c:pt>
                <c:pt idx="67">
                  <c:v>-1.66</c:v>
                </c:pt>
                <c:pt idx="68">
                  <c:v>-1.64</c:v>
                </c:pt>
                <c:pt idx="69">
                  <c:v>-1.62</c:v>
                </c:pt>
                <c:pt idx="70">
                  <c:v>-1.6</c:v>
                </c:pt>
                <c:pt idx="71">
                  <c:v>-1.58</c:v>
                </c:pt>
                <c:pt idx="72">
                  <c:v>-1.56</c:v>
                </c:pt>
                <c:pt idx="73">
                  <c:v>-1.54</c:v>
                </c:pt>
                <c:pt idx="74">
                  <c:v>-1.52</c:v>
                </c:pt>
                <c:pt idx="75">
                  <c:v>-1.5</c:v>
                </c:pt>
                <c:pt idx="76">
                  <c:v>-1.48</c:v>
                </c:pt>
                <c:pt idx="77">
                  <c:v>-1.46</c:v>
                </c:pt>
                <c:pt idx="78">
                  <c:v>-1.44</c:v>
                </c:pt>
                <c:pt idx="79">
                  <c:v>-1.42</c:v>
                </c:pt>
                <c:pt idx="80">
                  <c:v>-1.4</c:v>
                </c:pt>
                <c:pt idx="81">
                  <c:v>-1.38</c:v>
                </c:pt>
                <c:pt idx="82">
                  <c:v>-1.36</c:v>
                </c:pt>
                <c:pt idx="83">
                  <c:v>-1.34</c:v>
                </c:pt>
                <c:pt idx="84">
                  <c:v>-1.32</c:v>
                </c:pt>
                <c:pt idx="85">
                  <c:v>-1.3</c:v>
                </c:pt>
                <c:pt idx="86">
                  <c:v>-1.28</c:v>
                </c:pt>
                <c:pt idx="87">
                  <c:v>-1.26</c:v>
                </c:pt>
                <c:pt idx="88">
                  <c:v>-1.24</c:v>
                </c:pt>
                <c:pt idx="89">
                  <c:v>-1.22</c:v>
                </c:pt>
                <c:pt idx="90">
                  <c:v>-1.2</c:v>
                </c:pt>
                <c:pt idx="91">
                  <c:v>-1.18</c:v>
                </c:pt>
                <c:pt idx="92">
                  <c:v>-1.1599999999999999</c:v>
                </c:pt>
                <c:pt idx="93">
                  <c:v>-1.1399999999999999</c:v>
                </c:pt>
                <c:pt idx="94">
                  <c:v>-1.1200000000000001</c:v>
                </c:pt>
                <c:pt idx="95">
                  <c:v>-1.1000000000000001</c:v>
                </c:pt>
                <c:pt idx="96">
                  <c:v>-1.08</c:v>
                </c:pt>
                <c:pt idx="97">
                  <c:v>-1.06</c:v>
                </c:pt>
                <c:pt idx="98">
                  <c:v>-1.04</c:v>
                </c:pt>
                <c:pt idx="99">
                  <c:v>-1.02</c:v>
                </c:pt>
                <c:pt idx="100">
                  <c:v>-1</c:v>
                </c:pt>
                <c:pt idx="101">
                  <c:v>-0.98</c:v>
                </c:pt>
                <c:pt idx="102">
                  <c:v>-0.96</c:v>
                </c:pt>
                <c:pt idx="103">
                  <c:v>-0.94</c:v>
                </c:pt>
                <c:pt idx="104">
                  <c:v>-0.92</c:v>
                </c:pt>
                <c:pt idx="105">
                  <c:v>-0.9</c:v>
                </c:pt>
                <c:pt idx="106">
                  <c:v>-0.88</c:v>
                </c:pt>
                <c:pt idx="107">
                  <c:v>-0.86</c:v>
                </c:pt>
                <c:pt idx="108">
                  <c:v>-0.84</c:v>
                </c:pt>
                <c:pt idx="109">
                  <c:v>-0.82</c:v>
                </c:pt>
                <c:pt idx="110">
                  <c:v>-0.8</c:v>
                </c:pt>
                <c:pt idx="111">
                  <c:v>-0.78</c:v>
                </c:pt>
                <c:pt idx="112">
                  <c:v>-0.76</c:v>
                </c:pt>
                <c:pt idx="113">
                  <c:v>-0.74</c:v>
                </c:pt>
                <c:pt idx="114">
                  <c:v>-0.72</c:v>
                </c:pt>
                <c:pt idx="115">
                  <c:v>-0.7</c:v>
                </c:pt>
                <c:pt idx="116">
                  <c:v>-0.68</c:v>
                </c:pt>
                <c:pt idx="117">
                  <c:v>-0.66</c:v>
                </c:pt>
                <c:pt idx="118">
                  <c:v>-0.64</c:v>
                </c:pt>
                <c:pt idx="119">
                  <c:v>-0.62</c:v>
                </c:pt>
                <c:pt idx="120">
                  <c:v>-0.6</c:v>
                </c:pt>
                <c:pt idx="121">
                  <c:v>-0.57999999999999996</c:v>
                </c:pt>
                <c:pt idx="122">
                  <c:v>-0.56000000000000005</c:v>
                </c:pt>
                <c:pt idx="123">
                  <c:v>-0.54</c:v>
                </c:pt>
                <c:pt idx="124">
                  <c:v>-0.52</c:v>
                </c:pt>
                <c:pt idx="125">
                  <c:v>-0.5</c:v>
                </c:pt>
                <c:pt idx="126">
                  <c:v>-0.48</c:v>
                </c:pt>
                <c:pt idx="127">
                  <c:v>-0.46</c:v>
                </c:pt>
                <c:pt idx="128">
                  <c:v>-0.44</c:v>
                </c:pt>
                <c:pt idx="129">
                  <c:v>-0.42</c:v>
                </c:pt>
                <c:pt idx="130">
                  <c:v>-0.4</c:v>
                </c:pt>
                <c:pt idx="131">
                  <c:v>-0.38</c:v>
                </c:pt>
                <c:pt idx="132">
                  <c:v>-0.36</c:v>
                </c:pt>
                <c:pt idx="133">
                  <c:v>-0.34</c:v>
                </c:pt>
                <c:pt idx="134">
                  <c:v>-0.32</c:v>
                </c:pt>
                <c:pt idx="135">
                  <c:v>-0.3</c:v>
                </c:pt>
                <c:pt idx="136">
                  <c:v>-0.28000000000000003</c:v>
                </c:pt>
                <c:pt idx="137">
                  <c:v>-0.26</c:v>
                </c:pt>
                <c:pt idx="138">
                  <c:v>-0.24</c:v>
                </c:pt>
                <c:pt idx="139">
                  <c:v>-0.22</c:v>
                </c:pt>
                <c:pt idx="140">
                  <c:v>-0.2</c:v>
                </c:pt>
                <c:pt idx="141">
                  <c:v>-0.18</c:v>
                </c:pt>
                <c:pt idx="142">
                  <c:v>-0.16</c:v>
                </c:pt>
                <c:pt idx="143">
                  <c:v>-0.14000000000000001</c:v>
                </c:pt>
                <c:pt idx="144">
                  <c:v>-0.12</c:v>
                </c:pt>
                <c:pt idx="145">
                  <c:v>-0.1</c:v>
                </c:pt>
                <c:pt idx="146">
                  <c:v>-8.0000000000000099E-2</c:v>
                </c:pt>
                <c:pt idx="147">
                  <c:v>-6.0000000000000102E-2</c:v>
                </c:pt>
                <c:pt idx="148">
                  <c:v>-0.04</c:v>
                </c:pt>
                <c:pt idx="149">
                  <c:v>-0.02</c:v>
                </c:pt>
                <c:pt idx="150">
                  <c:v>0</c:v>
                </c:pt>
                <c:pt idx="151">
                  <c:v>0.02</c:v>
                </c:pt>
                <c:pt idx="152">
                  <c:v>0.04</c:v>
                </c:pt>
                <c:pt idx="153">
                  <c:v>6.0000000000000102E-2</c:v>
                </c:pt>
                <c:pt idx="154">
                  <c:v>8.0000000000000099E-2</c:v>
                </c:pt>
                <c:pt idx="155">
                  <c:v>0.1</c:v>
                </c:pt>
                <c:pt idx="156">
                  <c:v>0.12</c:v>
                </c:pt>
                <c:pt idx="157">
                  <c:v>0.14000000000000001</c:v>
                </c:pt>
                <c:pt idx="158">
                  <c:v>0.16</c:v>
                </c:pt>
                <c:pt idx="159">
                  <c:v>0.18</c:v>
                </c:pt>
                <c:pt idx="160">
                  <c:v>0.2</c:v>
                </c:pt>
                <c:pt idx="161">
                  <c:v>0.22</c:v>
                </c:pt>
                <c:pt idx="162">
                  <c:v>0.24</c:v>
                </c:pt>
                <c:pt idx="163">
                  <c:v>0.26</c:v>
                </c:pt>
                <c:pt idx="164">
                  <c:v>0.28000000000000003</c:v>
                </c:pt>
                <c:pt idx="165">
                  <c:v>0.3</c:v>
                </c:pt>
                <c:pt idx="166">
                  <c:v>0.32</c:v>
                </c:pt>
                <c:pt idx="167">
                  <c:v>0.34</c:v>
                </c:pt>
                <c:pt idx="168">
                  <c:v>0.36</c:v>
                </c:pt>
                <c:pt idx="169">
                  <c:v>0.38</c:v>
                </c:pt>
                <c:pt idx="170">
                  <c:v>0.4</c:v>
                </c:pt>
                <c:pt idx="171">
                  <c:v>0.42</c:v>
                </c:pt>
                <c:pt idx="172">
                  <c:v>0.44</c:v>
                </c:pt>
                <c:pt idx="173">
                  <c:v>0.46</c:v>
                </c:pt>
                <c:pt idx="174">
                  <c:v>0.48</c:v>
                </c:pt>
                <c:pt idx="175">
                  <c:v>0.5</c:v>
                </c:pt>
                <c:pt idx="176">
                  <c:v>0.52</c:v>
                </c:pt>
                <c:pt idx="177">
                  <c:v>0.54</c:v>
                </c:pt>
                <c:pt idx="178">
                  <c:v>0.56000000000000005</c:v>
                </c:pt>
                <c:pt idx="179">
                  <c:v>0.57999999999999996</c:v>
                </c:pt>
                <c:pt idx="180">
                  <c:v>0.6</c:v>
                </c:pt>
                <c:pt idx="181">
                  <c:v>0.62</c:v>
                </c:pt>
                <c:pt idx="182">
                  <c:v>0.64</c:v>
                </c:pt>
                <c:pt idx="183">
                  <c:v>0.66</c:v>
                </c:pt>
                <c:pt idx="184">
                  <c:v>0.68</c:v>
                </c:pt>
                <c:pt idx="185">
                  <c:v>0.7</c:v>
                </c:pt>
                <c:pt idx="186">
                  <c:v>0.72</c:v>
                </c:pt>
                <c:pt idx="187">
                  <c:v>0.74</c:v>
                </c:pt>
                <c:pt idx="188">
                  <c:v>0.76</c:v>
                </c:pt>
                <c:pt idx="189">
                  <c:v>0.78</c:v>
                </c:pt>
                <c:pt idx="190">
                  <c:v>0.8</c:v>
                </c:pt>
                <c:pt idx="191">
                  <c:v>0.82</c:v>
                </c:pt>
                <c:pt idx="192">
                  <c:v>0.84</c:v>
                </c:pt>
                <c:pt idx="193">
                  <c:v>0.86</c:v>
                </c:pt>
                <c:pt idx="194">
                  <c:v>0.88</c:v>
                </c:pt>
                <c:pt idx="195">
                  <c:v>0.9</c:v>
                </c:pt>
                <c:pt idx="196">
                  <c:v>0.92</c:v>
                </c:pt>
                <c:pt idx="197">
                  <c:v>0.94</c:v>
                </c:pt>
                <c:pt idx="198">
                  <c:v>0.96</c:v>
                </c:pt>
                <c:pt idx="199">
                  <c:v>0.98</c:v>
                </c:pt>
                <c:pt idx="200">
                  <c:v>1</c:v>
                </c:pt>
                <c:pt idx="201">
                  <c:v>1.02</c:v>
                </c:pt>
                <c:pt idx="202">
                  <c:v>1.04</c:v>
                </c:pt>
                <c:pt idx="203">
                  <c:v>1.06</c:v>
                </c:pt>
                <c:pt idx="204">
                  <c:v>1.08</c:v>
                </c:pt>
                <c:pt idx="205">
                  <c:v>1.1000000000000001</c:v>
                </c:pt>
                <c:pt idx="206">
                  <c:v>1.1200000000000001</c:v>
                </c:pt>
                <c:pt idx="207">
                  <c:v>1.1399999999999999</c:v>
                </c:pt>
                <c:pt idx="208">
                  <c:v>1.1599999999999999</c:v>
                </c:pt>
                <c:pt idx="209">
                  <c:v>1.18</c:v>
                </c:pt>
                <c:pt idx="210">
                  <c:v>1.2</c:v>
                </c:pt>
                <c:pt idx="211">
                  <c:v>1.22</c:v>
                </c:pt>
                <c:pt idx="212">
                  <c:v>1.24</c:v>
                </c:pt>
                <c:pt idx="213">
                  <c:v>1.26</c:v>
                </c:pt>
                <c:pt idx="214">
                  <c:v>1.28</c:v>
                </c:pt>
                <c:pt idx="215">
                  <c:v>1.3</c:v>
                </c:pt>
                <c:pt idx="216">
                  <c:v>1.32</c:v>
                </c:pt>
                <c:pt idx="217">
                  <c:v>1.34</c:v>
                </c:pt>
                <c:pt idx="218">
                  <c:v>1.36</c:v>
                </c:pt>
                <c:pt idx="219">
                  <c:v>1.38</c:v>
                </c:pt>
                <c:pt idx="220">
                  <c:v>1.4</c:v>
                </c:pt>
                <c:pt idx="221">
                  <c:v>1.42</c:v>
                </c:pt>
                <c:pt idx="222">
                  <c:v>1.44</c:v>
                </c:pt>
                <c:pt idx="223">
                  <c:v>1.46</c:v>
                </c:pt>
                <c:pt idx="224">
                  <c:v>1.48</c:v>
                </c:pt>
                <c:pt idx="225">
                  <c:v>1.5</c:v>
                </c:pt>
                <c:pt idx="226">
                  <c:v>1.52</c:v>
                </c:pt>
                <c:pt idx="227">
                  <c:v>1.54</c:v>
                </c:pt>
                <c:pt idx="228">
                  <c:v>1.56</c:v>
                </c:pt>
                <c:pt idx="229">
                  <c:v>1.58</c:v>
                </c:pt>
                <c:pt idx="230">
                  <c:v>1.6</c:v>
                </c:pt>
                <c:pt idx="231">
                  <c:v>1.62</c:v>
                </c:pt>
                <c:pt idx="232">
                  <c:v>1.64</c:v>
                </c:pt>
                <c:pt idx="233">
                  <c:v>1.66</c:v>
                </c:pt>
                <c:pt idx="234">
                  <c:v>1.68</c:v>
                </c:pt>
                <c:pt idx="235">
                  <c:v>1.7</c:v>
                </c:pt>
                <c:pt idx="236">
                  <c:v>1.72</c:v>
                </c:pt>
                <c:pt idx="237">
                  <c:v>1.74</c:v>
                </c:pt>
                <c:pt idx="238">
                  <c:v>1.76</c:v>
                </c:pt>
                <c:pt idx="239">
                  <c:v>1.78</c:v>
                </c:pt>
                <c:pt idx="240">
                  <c:v>1.8</c:v>
                </c:pt>
                <c:pt idx="241">
                  <c:v>1.82</c:v>
                </c:pt>
                <c:pt idx="242">
                  <c:v>1.84</c:v>
                </c:pt>
                <c:pt idx="243">
                  <c:v>1.86</c:v>
                </c:pt>
                <c:pt idx="244">
                  <c:v>1.88</c:v>
                </c:pt>
                <c:pt idx="245">
                  <c:v>1.9</c:v>
                </c:pt>
                <c:pt idx="246">
                  <c:v>1.92</c:v>
                </c:pt>
                <c:pt idx="247">
                  <c:v>1.94</c:v>
                </c:pt>
                <c:pt idx="248">
                  <c:v>1.96</c:v>
                </c:pt>
                <c:pt idx="249">
                  <c:v>1.98</c:v>
                </c:pt>
                <c:pt idx="250">
                  <c:v>2</c:v>
                </c:pt>
                <c:pt idx="251">
                  <c:v>2.02</c:v>
                </c:pt>
                <c:pt idx="252">
                  <c:v>2.04</c:v>
                </c:pt>
                <c:pt idx="253">
                  <c:v>2.06</c:v>
                </c:pt>
                <c:pt idx="254">
                  <c:v>2.08</c:v>
                </c:pt>
                <c:pt idx="255">
                  <c:v>2.1</c:v>
                </c:pt>
                <c:pt idx="256">
                  <c:v>2.12</c:v>
                </c:pt>
                <c:pt idx="257">
                  <c:v>2.14</c:v>
                </c:pt>
                <c:pt idx="258">
                  <c:v>2.16</c:v>
                </c:pt>
                <c:pt idx="259">
                  <c:v>2.1800000000000099</c:v>
                </c:pt>
                <c:pt idx="260">
                  <c:v>2.2000000000000002</c:v>
                </c:pt>
                <c:pt idx="261">
                  <c:v>2.2200000000000002</c:v>
                </c:pt>
                <c:pt idx="262">
                  <c:v>2.2400000000000002</c:v>
                </c:pt>
                <c:pt idx="263">
                  <c:v>2.26000000000001</c:v>
                </c:pt>
                <c:pt idx="264">
                  <c:v>2.2799999999999998</c:v>
                </c:pt>
                <c:pt idx="265">
                  <c:v>2.2999999999999998</c:v>
                </c:pt>
                <c:pt idx="266">
                  <c:v>2.3199999999999998</c:v>
                </c:pt>
                <c:pt idx="267">
                  <c:v>2.3400000000000101</c:v>
                </c:pt>
                <c:pt idx="268">
                  <c:v>2.36</c:v>
                </c:pt>
                <c:pt idx="269">
                  <c:v>2.38</c:v>
                </c:pt>
                <c:pt idx="270">
                  <c:v>2.4</c:v>
                </c:pt>
                <c:pt idx="271">
                  <c:v>2.4200000000000101</c:v>
                </c:pt>
                <c:pt idx="272">
                  <c:v>2.44</c:v>
                </c:pt>
                <c:pt idx="273">
                  <c:v>2.46</c:v>
                </c:pt>
                <c:pt idx="274">
                  <c:v>2.48</c:v>
                </c:pt>
                <c:pt idx="275">
                  <c:v>2.5000000000000102</c:v>
                </c:pt>
                <c:pt idx="276">
                  <c:v>2.52</c:v>
                </c:pt>
                <c:pt idx="277">
                  <c:v>2.54</c:v>
                </c:pt>
                <c:pt idx="278">
                  <c:v>2.56</c:v>
                </c:pt>
                <c:pt idx="279">
                  <c:v>2.5800000000000098</c:v>
                </c:pt>
                <c:pt idx="280">
                  <c:v>2.6</c:v>
                </c:pt>
                <c:pt idx="281">
                  <c:v>2.62</c:v>
                </c:pt>
                <c:pt idx="282">
                  <c:v>2.6400000000000099</c:v>
                </c:pt>
                <c:pt idx="283">
                  <c:v>2.6600000000000099</c:v>
                </c:pt>
                <c:pt idx="284">
                  <c:v>2.6800000000000099</c:v>
                </c:pt>
                <c:pt idx="285">
                  <c:v>2.7</c:v>
                </c:pt>
                <c:pt idx="286">
                  <c:v>2.72000000000001</c:v>
                </c:pt>
                <c:pt idx="287">
                  <c:v>2.74000000000001</c:v>
                </c:pt>
                <c:pt idx="288">
                  <c:v>2.76000000000001</c:v>
                </c:pt>
                <c:pt idx="289">
                  <c:v>2.78</c:v>
                </c:pt>
                <c:pt idx="290">
                  <c:v>2.80000000000001</c:v>
                </c:pt>
                <c:pt idx="291">
                  <c:v>2.8200000000000101</c:v>
                </c:pt>
                <c:pt idx="292">
                  <c:v>2.8400000000000101</c:v>
                </c:pt>
                <c:pt idx="293">
                  <c:v>2.86</c:v>
                </c:pt>
                <c:pt idx="294">
                  <c:v>2.8800000000000101</c:v>
                </c:pt>
                <c:pt idx="295">
                  <c:v>2.9000000000000101</c:v>
                </c:pt>
                <c:pt idx="296">
                  <c:v>2.9200000000000101</c:v>
                </c:pt>
                <c:pt idx="297">
                  <c:v>2.94</c:v>
                </c:pt>
                <c:pt idx="298">
                  <c:v>2.9600000000000102</c:v>
                </c:pt>
                <c:pt idx="299">
                  <c:v>2.9800000000000102</c:v>
                </c:pt>
                <c:pt idx="300">
                  <c:v>3.0000000000000102</c:v>
                </c:pt>
                <c:pt idx="301">
                  <c:v>3.02</c:v>
                </c:pt>
                <c:pt idx="302">
                  <c:v>3.0400000000000098</c:v>
                </c:pt>
                <c:pt idx="303">
                  <c:v>3.0600000000000098</c:v>
                </c:pt>
                <c:pt idx="304">
                  <c:v>3.0800000000000098</c:v>
                </c:pt>
                <c:pt idx="305">
                  <c:v>3.1</c:v>
                </c:pt>
                <c:pt idx="306">
                  <c:v>3.1200000000000099</c:v>
                </c:pt>
                <c:pt idx="307">
                  <c:v>3.1400000000000099</c:v>
                </c:pt>
                <c:pt idx="308">
                  <c:v>3.1600000000000099</c:v>
                </c:pt>
                <c:pt idx="309">
                  <c:v>3.1800000000000099</c:v>
                </c:pt>
                <c:pt idx="310">
                  <c:v>3.2000000000000099</c:v>
                </c:pt>
                <c:pt idx="311">
                  <c:v>3.22000000000001</c:v>
                </c:pt>
                <c:pt idx="312">
                  <c:v>3.24000000000001</c:v>
                </c:pt>
                <c:pt idx="313">
                  <c:v>3.26000000000001</c:v>
                </c:pt>
                <c:pt idx="314">
                  <c:v>3.28000000000001</c:v>
                </c:pt>
                <c:pt idx="315">
                  <c:v>3.30000000000001</c:v>
                </c:pt>
                <c:pt idx="316">
                  <c:v>3.3200000000000101</c:v>
                </c:pt>
                <c:pt idx="317">
                  <c:v>3.3400000000000101</c:v>
                </c:pt>
                <c:pt idx="318">
                  <c:v>3.3600000000000101</c:v>
                </c:pt>
                <c:pt idx="319">
                  <c:v>3.3800000000000101</c:v>
                </c:pt>
                <c:pt idx="320">
                  <c:v>3.4000000000000101</c:v>
                </c:pt>
                <c:pt idx="321">
                  <c:v>3.4200000000000101</c:v>
                </c:pt>
                <c:pt idx="322">
                  <c:v>3.4400000000000102</c:v>
                </c:pt>
                <c:pt idx="323">
                  <c:v>3.4600000000000102</c:v>
                </c:pt>
                <c:pt idx="324">
                  <c:v>3.4800000000000102</c:v>
                </c:pt>
                <c:pt idx="325">
                  <c:v>3.5000000000000102</c:v>
                </c:pt>
                <c:pt idx="326">
                  <c:v>3.5200000000000098</c:v>
                </c:pt>
                <c:pt idx="327">
                  <c:v>3.5400000000000098</c:v>
                </c:pt>
                <c:pt idx="328">
                  <c:v>3.5600000000000098</c:v>
                </c:pt>
                <c:pt idx="329">
                  <c:v>3.5800000000000098</c:v>
                </c:pt>
                <c:pt idx="330">
                  <c:v>3.6000000000000099</c:v>
                </c:pt>
                <c:pt idx="331">
                  <c:v>3.6200000000000099</c:v>
                </c:pt>
                <c:pt idx="332">
                  <c:v>3.6400000000000099</c:v>
                </c:pt>
                <c:pt idx="333">
                  <c:v>3.6600000000000099</c:v>
                </c:pt>
                <c:pt idx="334">
                  <c:v>3.6800000000000099</c:v>
                </c:pt>
                <c:pt idx="335">
                  <c:v>3.7000000000000099</c:v>
                </c:pt>
                <c:pt idx="336">
                  <c:v>3.72000000000001</c:v>
                </c:pt>
                <c:pt idx="337">
                  <c:v>3.74000000000001</c:v>
                </c:pt>
                <c:pt idx="338">
                  <c:v>3.76000000000001</c:v>
                </c:pt>
                <c:pt idx="339">
                  <c:v>3.78000000000001</c:v>
                </c:pt>
                <c:pt idx="340">
                  <c:v>3.80000000000001</c:v>
                </c:pt>
                <c:pt idx="341">
                  <c:v>3.8200000000000101</c:v>
                </c:pt>
                <c:pt idx="342">
                  <c:v>3.8400000000000101</c:v>
                </c:pt>
                <c:pt idx="343">
                  <c:v>3.8600000000000101</c:v>
                </c:pt>
                <c:pt idx="344">
                  <c:v>3.8800000000000101</c:v>
                </c:pt>
                <c:pt idx="345">
                  <c:v>3.9000000000000101</c:v>
                </c:pt>
                <c:pt idx="346">
                  <c:v>3.9200000000000101</c:v>
                </c:pt>
                <c:pt idx="347">
                  <c:v>3.9400000000000102</c:v>
                </c:pt>
                <c:pt idx="348">
                  <c:v>3.9600000000000102</c:v>
                </c:pt>
                <c:pt idx="349">
                  <c:v>3.9800000000000102</c:v>
                </c:pt>
                <c:pt idx="350">
                  <c:v>4.0000000000000098</c:v>
                </c:pt>
                <c:pt idx="351">
                  <c:v>4.0200000000000102</c:v>
                </c:pt>
                <c:pt idx="352">
                  <c:v>4.0400000000000098</c:v>
                </c:pt>
                <c:pt idx="353">
                  <c:v>4.0600000000000103</c:v>
                </c:pt>
                <c:pt idx="354">
                  <c:v>4.0800000000000098</c:v>
                </c:pt>
                <c:pt idx="355">
                  <c:v>4.1000000000000103</c:v>
                </c:pt>
                <c:pt idx="356">
                  <c:v>4.1200000000000099</c:v>
                </c:pt>
                <c:pt idx="357">
                  <c:v>4.1400000000000103</c:v>
                </c:pt>
                <c:pt idx="358">
                  <c:v>4.1600000000000099</c:v>
                </c:pt>
                <c:pt idx="359">
                  <c:v>4.1800000000000104</c:v>
                </c:pt>
                <c:pt idx="360">
                  <c:v>4.2000000000000099</c:v>
                </c:pt>
                <c:pt idx="361">
                  <c:v>4.2200000000000104</c:v>
                </c:pt>
                <c:pt idx="362">
                  <c:v>4.24000000000001</c:v>
                </c:pt>
                <c:pt idx="363">
                  <c:v>4.2600000000000096</c:v>
                </c:pt>
                <c:pt idx="364">
                  <c:v>4.28000000000001</c:v>
                </c:pt>
                <c:pt idx="365">
                  <c:v>4.3000000000000096</c:v>
                </c:pt>
                <c:pt idx="366">
                  <c:v>4.3200000000000101</c:v>
                </c:pt>
                <c:pt idx="367">
                  <c:v>4.3400000000000096</c:v>
                </c:pt>
                <c:pt idx="368">
                  <c:v>4.3600000000000101</c:v>
                </c:pt>
                <c:pt idx="369">
                  <c:v>4.3800000000000097</c:v>
                </c:pt>
                <c:pt idx="370">
                  <c:v>4.4000000000000101</c:v>
                </c:pt>
                <c:pt idx="371">
                  <c:v>4.4200000000000097</c:v>
                </c:pt>
                <c:pt idx="372">
                  <c:v>4.4400000000000102</c:v>
                </c:pt>
                <c:pt idx="373">
                  <c:v>4.4600000000000097</c:v>
                </c:pt>
                <c:pt idx="374">
                  <c:v>4.4800000000000102</c:v>
                </c:pt>
                <c:pt idx="375">
                  <c:v>4.5000000000000098</c:v>
                </c:pt>
                <c:pt idx="376">
                  <c:v>4.5200000000000102</c:v>
                </c:pt>
                <c:pt idx="377">
                  <c:v>4.5400000000000098</c:v>
                </c:pt>
                <c:pt idx="378">
                  <c:v>4.5600000000000103</c:v>
                </c:pt>
                <c:pt idx="379">
                  <c:v>4.5800000000000098</c:v>
                </c:pt>
                <c:pt idx="380">
                  <c:v>4.6000000000000103</c:v>
                </c:pt>
                <c:pt idx="381">
                  <c:v>4.6200000000000099</c:v>
                </c:pt>
                <c:pt idx="382">
                  <c:v>4.6400000000000103</c:v>
                </c:pt>
                <c:pt idx="383">
                  <c:v>4.6600000000000099</c:v>
                </c:pt>
                <c:pt idx="384">
                  <c:v>4.6800000000000104</c:v>
                </c:pt>
                <c:pt idx="385">
                  <c:v>4.7000000000000099</c:v>
                </c:pt>
                <c:pt idx="386">
                  <c:v>4.7200000000000104</c:v>
                </c:pt>
                <c:pt idx="387">
                  <c:v>4.74000000000001</c:v>
                </c:pt>
                <c:pt idx="388">
                  <c:v>4.7600000000000096</c:v>
                </c:pt>
                <c:pt idx="389">
                  <c:v>4.78000000000001</c:v>
                </c:pt>
                <c:pt idx="390">
                  <c:v>4.8000000000000096</c:v>
                </c:pt>
                <c:pt idx="391">
                  <c:v>4.8200000000000101</c:v>
                </c:pt>
                <c:pt idx="392">
                  <c:v>4.8400000000000096</c:v>
                </c:pt>
                <c:pt idx="393">
                  <c:v>4.8600000000000101</c:v>
                </c:pt>
                <c:pt idx="394">
                  <c:v>4.8800000000000097</c:v>
                </c:pt>
              </c:numCache>
            </c:numRef>
          </c:xVal>
          <c:yVal>
            <c:numRef>
              <c:f>Φύλλο2!$C$2:$C$396</c:f>
              <c:numCache>
                <c:formatCode>General</c:formatCode>
                <c:ptCount val="395"/>
                <c:pt idx="0">
                  <c:v>5.2039910668218092E-3</c:v>
                </c:pt>
                <c:pt idx="1">
                  <c:v>5.4982329031705614E-3</c:v>
                </c:pt>
                <c:pt idx="2">
                  <c:v>5.8073575509595167E-3</c:v>
                </c:pt>
                <c:pt idx="3">
                  <c:v>6.1320026525374582E-3</c:v>
                </c:pt>
                <c:pt idx="4">
                  <c:v>6.4728259666960199E-3</c:v>
                </c:pt>
                <c:pt idx="5">
                  <c:v>6.8305055626461325E-3</c:v>
                </c:pt>
                <c:pt idx="6">
                  <c:v>7.2057399857212365E-3</c:v>
                </c:pt>
                <c:pt idx="7">
                  <c:v>7.5992483926231452E-3</c:v>
                </c:pt>
                <c:pt idx="8">
                  <c:v>8.011770653973219E-3</c:v>
                </c:pt>
                <c:pt idx="9">
                  <c:v>8.4440674218813939E-3</c:v>
                </c:pt>
                <c:pt idx="10">
                  <c:v>8.8969201602003296E-3</c:v>
                </c:pt>
                <c:pt idx="11">
                  <c:v>9.3711311350911496E-3</c:v>
                </c:pt>
                <c:pt idx="12">
                  <c:v>9.86752336349183E-3</c:v>
                </c:pt>
                <c:pt idx="13">
                  <c:v>1.038694051704931E-2</c:v>
                </c:pt>
                <c:pt idx="14">
                  <c:v>1.093024677905278E-2</c:v>
                </c:pt>
                <c:pt idx="15">
                  <c:v>1.1498326651888803E-2</c:v>
                </c:pt>
                <c:pt idx="16">
                  <c:v>1.2092084712528541E-2</c:v>
                </c:pt>
                <c:pt idx="17">
                  <c:v>1.2712445313555847E-2</c:v>
                </c:pt>
                <c:pt idx="18">
                  <c:v>1.336035222725003E-2</c:v>
                </c:pt>
                <c:pt idx="19">
                  <c:v>1.4036768230252314E-2</c:v>
                </c:pt>
                <c:pt idx="20">
                  <c:v>1.4742674626368007E-2</c:v>
                </c:pt>
                <c:pt idx="21">
                  <c:v>1.5479070705089984E-2</c:v>
                </c:pt>
                <c:pt idx="22">
                  <c:v>1.6246973133471888E-2</c:v>
                </c:pt>
                <c:pt idx="23">
                  <c:v>1.7047415279033348E-2</c:v>
                </c:pt>
                <c:pt idx="24">
                  <c:v>1.7881446461443823E-2</c:v>
                </c:pt>
                <c:pt idx="25">
                  <c:v>1.8750131130807767E-2</c:v>
                </c:pt>
                <c:pt idx="26">
                  <c:v>1.9654547970461258E-2</c:v>
                </c:pt>
                <c:pt idx="27">
                  <c:v>2.059578892228995E-2</c:v>
                </c:pt>
                <c:pt idx="28">
                  <c:v>2.1574958132690083E-2</c:v>
                </c:pt>
                <c:pt idx="29">
                  <c:v>2.2593170817419371E-2</c:v>
                </c:pt>
                <c:pt idx="30">
                  <c:v>2.3651552043722233E-2</c:v>
                </c:pt>
                <c:pt idx="31">
                  <c:v>2.4751235428264406E-2</c:v>
                </c:pt>
                <c:pt idx="32">
                  <c:v>2.5893361749577116E-2</c:v>
                </c:pt>
                <c:pt idx="33">
                  <c:v>2.707907747388804E-2</c:v>
                </c:pt>
                <c:pt idx="34">
                  <c:v>2.830953319340811E-2</c:v>
                </c:pt>
                <c:pt idx="35">
                  <c:v>2.9585881976348628E-2</c:v>
                </c:pt>
                <c:pt idx="36">
                  <c:v>3.090927762816113E-2</c:v>
                </c:pt>
                <c:pt idx="37">
                  <c:v>3.2280872863725454E-2</c:v>
                </c:pt>
                <c:pt idx="38">
                  <c:v>3.3701817390456378E-2</c:v>
                </c:pt>
                <c:pt idx="39">
                  <c:v>3.5173255902559042E-2</c:v>
                </c:pt>
                <c:pt idx="40">
                  <c:v>3.6696325986933502E-2</c:v>
                </c:pt>
                <c:pt idx="41">
                  <c:v>3.8272155941514369E-2</c:v>
                </c:pt>
                <c:pt idx="42">
                  <c:v>3.9901862507127357E-2</c:v>
                </c:pt>
                <c:pt idx="43">
                  <c:v>4.1586548514252045E-2</c:v>
                </c:pt>
                <c:pt idx="44">
                  <c:v>4.3327300446399528E-2</c:v>
                </c:pt>
                <c:pt idx="45">
                  <c:v>4.5125185922143304E-2</c:v>
                </c:pt>
                <c:pt idx="46">
                  <c:v>4.6981251098179647E-2</c:v>
                </c:pt>
                <c:pt idx="47">
                  <c:v>4.8896517996142384E-2</c:v>
                </c:pt>
                <c:pt idx="48">
                  <c:v>5.0871981756252467E-2</c:v>
                </c:pt>
                <c:pt idx="49">
                  <c:v>5.2908607821245041E-2</c:v>
                </c:pt>
                <c:pt idx="50">
                  <c:v>5.500732905438574E-2</c:v>
                </c:pt>
                <c:pt idx="51">
                  <c:v>5.7169042795760322E-2</c:v>
                </c:pt>
                <c:pt idx="52">
                  <c:v>5.9394607861399863E-2</c:v>
                </c:pt>
                <c:pt idx="53">
                  <c:v>6.1684841490181386E-2</c:v>
                </c:pt>
                <c:pt idx="54">
                  <c:v>6.4040516243824674E-2</c:v>
                </c:pt>
                <c:pt idx="55">
                  <c:v>6.6462356865684774E-2</c:v>
                </c:pt>
                <c:pt idx="56">
                  <c:v>6.895103710441805E-2</c:v>
                </c:pt>
                <c:pt idx="57">
                  <c:v>7.1507176508971385E-2</c:v>
                </c:pt>
                <c:pt idx="58">
                  <c:v>7.4131337201715414E-2</c:v>
                </c:pt>
                <c:pt idx="59">
                  <c:v>7.6824020636901247E-2</c:v>
                </c:pt>
                <c:pt idx="60">
                  <c:v>7.9585664351976101E-2</c:v>
                </c:pt>
                <c:pt idx="61">
                  <c:v>8.241663871963345E-2</c:v>
                </c:pt>
                <c:pt idx="62">
                  <c:v>8.5317243708805085E-2</c:v>
                </c:pt>
                <c:pt idx="63">
                  <c:v>8.8287705663118887E-2</c:v>
                </c:pt>
                <c:pt idx="64">
                  <c:v>9.1328174105646198E-2</c:v>
                </c:pt>
                <c:pt idx="65">
                  <c:v>9.4438718579046205E-2</c:v>
                </c:pt>
                <c:pt idx="66">
                  <c:v>9.7619325530477877E-2</c:v>
                </c:pt>
                <c:pt idx="67">
                  <c:v>0.10086989525089214</c:v>
                </c:pt>
                <c:pt idx="68">
                  <c:v>0.10419023887853586</c:v>
                </c:pt>
                <c:pt idx="69">
                  <c:v>0.1075800754766926</c:v>
                </c:pt>
                <c:pt idx="70">
                  <c:v>0.11103902919585329</c:v>
                </c:pt>
                <c:pt idx="71">
                  <c:v>0.11456662653064607</c:v>
                </c:pt>
                <c:pt idx="72">
                  <c:v>0.11816229368196583</c:v>
                </c:pt>
                <c:pt idx="73">
                  <c:v>0.12182535403481748</c:v>
                </c:pt>
                <c:pt idx="74">
                  <c:v>0.12555502576243213</c:v>
                </c:pt>
                <c:pt idx="75">
                  <c:v>0.12935041956722218</c:v>
                </c:pt>
                <c:pt idx="76">
                  <c:v>0.13321053656911391</c:v>
                </c:pt>
                <c:pt idx="77">
                  <c:v>0.13713426635173148</c:v>
                </c:pt>
                <c:pt idx="78">
                  <c:v>0.14112038517679987</c:v>
                </c:pt>
                <c:pt idx="79">
                  <c:v>0.14516755437699497</c:v>
                </c:pt>
                <c:pt idx="80">
                  <c:v>0.1492743189372803</c:v>
                </c:pt>
                <c:pt idx="81">
                  <c:v>0.15343910627454874</c:v>
                </c:pt>
                <c:pt idx="82">
                  <c:v>0.15766022522511919</c:v>
                </c:pt>
                <c:pt idx="83">
                  <c:v>0.16193586524932935</c:v>
                </c:pt>
                <c:pt idx="84">
                  <c:v>0.16626409586211485</c:v>
                </c:pt>
                <c:pt idx="85">
                  <c:v>0.17064286629807271</c:v>
                </c:pt>
                <c:pt idx="86">
                  <c:v>0.17507000541906953</c:v>
                </c:pt>
                <c:pt idx="87">
                  <c:v>0.17954322187197841</c:v>
                </c:pt>
                <c:pt idx="88">
                  <c:v>0.18406010450361102</c:v>
                </c:pt>
                <c:pt idx="89">
                  <c:v>0.18861812303934813</c:v>
                </c:pt>
                <c:pt idx="90">
                  <c:v>0.19321462903137804</c:v>
                </c:pt>
                <c:pt idx="91">
                  <c:v>0.19784685708180957</c:v>
                </c:pt>
                <c:pt idx="92">
                  <c:v>0.20251192634525467</c:v>
                </c:pt>
                <c:pt idx="93">
                  <c:v>0.20720684231476458</c:v>
                </c:pt>
                <c:pt idx="94">
                  <c:v>0.21192849889425819</c:v>
                </c:pt>
                <c:pt idx="95">
                  <c:v>0.21667368075980592</c:v>
                </c:pt>
                <c:pt idx="96">
                  <c:v>0.22143906601132538</c:v>
                </c:pt>
                <c:pt idx="97">
                  <c:v>0.22622122911541334</c:v>
                </c:pt>
                <c:pt idx="98">
                  <c:v>0.23101664413917739</c:v>
                </c:pt>
                <c:pt idx="99">
                  <c:v>0.23582168827405273</c:v>
                </c:pt>
                <c:pt idx="100">
                  <c:v>0.24063264564768883</c:v>
                </c:pt>
                <c:pt idx="101">
                  <c:v>0.24544571142107266</c:v>
                </c:pt>
                <c:pt idx="102">
                  <c:v>0.25025699616713049</c:v>
                </c:pt>
                <c:pt idx="103">
                  <c:v>0.25506253052610667</c:v>
                </c:pt>
                <c:pt idx="104">
                  <c:v>0.25985827013207641</c:v>
                </c:pt>
                <c:pt idx="105">
                  <c:v>0.26464010080400074</c:v>
                </c:pt>
                <c:pt idx="106">
                  <c:v>0.26940384399378514</c:v>
                </c:pt>
                <c:pt idx="107">
                  <c:v>0.27414526248286331</c:v>
                </c:pt>
                <c:pt idx="108">
                  <c:v>0.27886006631789234</c:v>
                </c:pt>
                <c:pt idx="109">
                  <c:v>0.28354391897522818</c:v>
                </c:pt>
                <c:pt idx="110">
                  <c:v>0.28819244374294561</c:v>
                </c:pt>
                <c:pt idx="111">
                  <c:v>0.29280123030828215</c:v>
                </c:pt>
                <c:pt idx="112">
                  <c:v>0.29736584153752949</c:v>
                </c:pt>
                <c:pt idx="113">
                  <c:v>0.30188182043456424</c:v>
                </c:pt>
                <c:pt idx="114">
                  <c:v>0.30634469726341035</c:v>
                </c:pt>
                <c:pt idx="115">
                  <c:v>0.31074999681946708</c:v>
                </c:pt>
                <c:pt idx="116">
                  <c:v>0.31509324583330828</c:v>
                </c:pt>
                <c:pt idx="117">
                  <c:v>0.31936998049028498</c:v>
                </c:pt>
                <c:pt idx="118">
                  <c:v>0.32357575404852706</c:v>
                </c:pt>
                <c:pt idx="119">
                  <c:v>0.32770614453735841</c:v>
                </c:pt>
                <c:pt idx="120">
                  <c:v>0.33175676251761094</c:v>
                </c:pt>
                <c:pt idx="121">
                  <c:v>0.33572325888484972</c:v>
                </c:pt>
                <c:pt idx="122">
                  <c:v>0.33960133269610671</c:v>
                </c:pt>
                <c:pt idx="123">
                  <c:v>0.34338673900036859</c:v>
                </c:pt>
                <c:pt idx="124">
                  <c:v>0.34707529665277609</c:v>
                </c:pt>
                <c:pt idx="125">
                  <c:v>0.35066289609226764</c:v>
                </c:pt>
                <c:pt idx="126">
                  <c:v>0.35414550706224801</c:v>
                </c:pt>
                <c:pt idx="127">
                  <c:v>0.35751918625377399</c:v>
                </c:pt>
                <c:pt idx="128">
                  <c:v>0.36078008485073676</c:v>
                </c:pt>
                <c:pt idx="129">
                  <c:v>0.36392445595657419</c:v>
                </c:pt>
                <c:pt idx="130">
                  <c:v>0.36694866188217828</c:v>
                </c:pt>
                <c:pt idx="131">
                  <c:v>0.36984918127486077</c:v>
                </c:pt>
                <c:pt idx="132">
                  <c:v>0.3726226160685156</c:v>
                </c:pt>
                <c:pt idx="133">
                  <c:v>0.37526569823546119</c:v>
                </c:pt>
                <c:pt idx="134">
                  <c:v>0.37777529632086465</c:v>
                </c:pt>
                <c:pt idx="135">
                  <c:v>0.38014842174113478</c:v>
                </c:pt>
                <c:pt idx="136">
                  <c:v>0.38238223482823241</c:v>
                </c:pt>
                <c:pt idx="137">
                  <c:v>0.38447405060246581</c:v>
                </c:pt>
                <c:pt idx="138">
                  <c:v>0.38642134425703462</c:v>
                </c:pt>
                <c:pt idx="139">
                  <c:v>0.388221756338337</c:v>
                </c:pt>
                <c:pt idx="140">
                  <c:v>0.38987309760687072</c:v>
                </c:pt>
                <c:pt idx="141">
                  <c:v>0.39137335356443176</c:v>
                </c:pt>
                <c:pt idx="142">
                  <c:v>0.39272068863424325</c:v>
                </c:pt>
                <c:pt idx="143">
                  <c:v>0.39391344998162725</c:v>
                </c:pt>
                <c:pt idx="144">
                  <c:v>0.39495017096386043</c:v>
                </c:pt>
                <c:pt idx="145">
                  <c:v>0.39582957419892539</c:v>
                </c:pt>
                <c:pt idx="146">
                  <c:v>0.39655057424398754</c:v>
                </c:pt>
                <c:pt idx="147">
                  <c:v>0.39711227987556763</c:v>
                </c:pt>
                <c:pt idx="148">
                  <c:v>0.39751399596457082</c:v>
                </c:pt>
                <c:pt idx="149">
                  <c:v>0.39775522494052845</c:v>
                </c:pt>
                <c:pt idx="150">
                  <c:v>0.39783566784065144</c:v>
                </c:pt>
                <c:pt idx="151">
                  <c:v>0.39775522494052845</c:v>
                </c:pt>
                <c:pt idx="152">
                  <c:v>0.39751399596457082</c:v>
                </c:pt>
                <c:pt idx="153">
                  <c:v>0.39711227987556763</c:v>
                </c:pt>
                <c:pt idx="154">
                  <c:v>0.39655057424398754</c:v>
                </c:pt>
                <c:pt idx="155">
                  <c:v>0.39582957419892539</c:v>
                </c:pt>
                <c:pt idx="156">
                  <c:v>0.39495017096386043</c:v>
                </c:pt>
                <c:pt idx="157">
                  <c:v>0.39391344998162725</c:v>
                </c:pt>
                <c:pt idx="158">
                  <c:v>0.39272068863424325</c:v>
                </c:pt>
                <c:pt idx="159">
                  <c:v>0.39137335356443176</c:v>
                </c:pt>
                <c:pt idx="160">
                  <c:v>0.38987309760687072</c:v>
                </c:pt>
                <c:pt idx="161">
                  <c:v>0.388221756338337</c:v>
                </c:pt>
                <c:pt idx="162">
                  <c:v>0.38642134425703462</c:v>
                </c:pt>
                <c:pt idx="163">
                  <c:v>0.38447405060246581</c:v>
                </c:pt>
                <c:pt idx="164">
                  <c:v>0.38238223482823241</c:v>
                </c:pt>
                <c:pt idx="165">
                  <c:v>0.38014842174113478</c:v>
                </c:pt>
                <c:pt idx="166">
                  <c:v>0.37777529632086465</c:v>
                </c:pt>
                <c:pt idx="167">
                  <c:v>0.37526569823546119</c:v>
                </c:pt>
                <c:pt idx="168">
                  <c:v>0.3726226160685156</c:v>
                </c:pt>
                <c:pt idx="169">
                  <c:v>0.36984918127486077</c:v>
                </c:pt>
                <c:pt idx="170">
                  <c:v>0.36694866188217828</c:v>
                </c:pt>
                <c:pt idx="171">
                  <c:v>0.36392445595657419</c:v>
                </c:pt>
                <c:pt idx="172">
                  <c:v>0.36078008485073676</c:v>
                </c:pt>
                <c:pt idx="173">
                  <c:v>0.35751918625377399</c:v>
                </c:pt>
                <c:pt idx="174">
                  <c:v>0.35414550706224801</c:v>
                </c:pt>
                <c:pt idx="175">
                  <c:v>0.35066289609226764</c:v>
                </c:pt>
                <c:pt idx="176">
                  <c:v>0.34707529665277609</c:v>
                </c:pt>
                <c:pt idx="177">
                  <c:v>0.34338673900036859</c:v>
                </c:pt>
                <c:pt idx="178">
                  <c:v>0.33960133269610671</c:v>
                </c:pt>
                <c:pt idx="179">
                  <c:v>0.33572325888484972</c:v>
                </c:pt>
                <c:pt idx="180">
                  <c:v>0.33175676251761094</c:v>
                </c:pt>
                <c:pt idx="181">
                  <c:v>0.32770614453735841</c:v>
                </c:pt>
                <c:pt idx="182">
                  <c:v>0.32357575404852706</c:v>
                </c:pt>
                <c:pt idx="183">
                  <c:v>0.31936998049028498</c:v>
                </c:pt>
                <c:pt idx="184">
                  <c:v>0.31509324583330828</c:v>
                </c:pt>
                <c:pt idx="185">
                  <c:v>0.31074999681946708</c:v>
                </c:pt>
                <c:pt idx="186">
                  <c:v>0.30634469726341035</c:v>
                </c:pt>
                <c:pt idx="187">
                  <c:v>0.30188182043456424</c:v>
                </c:pt>
                <c:pt idx="188">
                  <c:v>0.29736584153752949</c:v>
                </c:pt>
                <c:pt idx="189">
                  <c:v>0.29280123030828215</c:v>
                </c:pt>
                <c:pt idx="190">
                  <c:v>0.28819244374294561</c:v>
                </c:pt>
                <c:pt idx="191">
                  <c:v>0.28354391897522818</c:v>
                </c:pt>
                <c:pt idx="192">
                  <c:v>0.27886006631789234</c:v>
                </c:pt>
                <c:pt idx="193">
                  <c:v>0.27414526248286331</c:v>
                </c:pt>
                <c:pt idx="194">
                  <c:v>0.26940384399378514</c:v>
                </c:pt>
                <c:pt idx="195">
                  <c:v>0.26464010080400074</c:v>
                </c:pt>
                <c:pt idx="196">
                  <c:v>0.25985827013207641</c:v>
                </c:pt>
                <c:pt idx="197">
                  <c:v>0.25506253052610667</c:v>
                </c:pt>
                <c:pt idx="198">
                  <c:v>0.25025699616713049</c:v>
                </c:pt>
                <c:pt idx="199">
                  <c:v>0.24544571142107266</c:v>
                </c:pt>
                <c:pt idx="200">
                  <c:v>0.24063264564768883</c:v>
                </c:pt>
                <c:pt idx="201">
                  <c:v>0.23582168827405273</c:v>
                </c:pt>
                <c:pt idx="202">
                  <c:v>0.23101664413917739</c:v>
                </c:pt>
                <c:pt idx="203">
                  <c:v>0.22622122911541334</c:v>
                </c:pt>
                <c:pt idx="204">
                  <c:v>0.22143906601132538</c:v>
                </c:pt>
                <c:pt idx="205">
                  <c:v>0.21667368075980592</c:v>
                </c:pt>
                <c:pt idx="206">
                  <c:v>0.21192849889425819</c:v>
                </c:pt>
                <c:pt idx="207">
                  <c:v>0.20720684231476458</c:v>
                </c:pt>
                <c:pt idx="208">
                  <c:v>0.20251192634525467</c:v>
                </c:pt>
                <c:pt idx="209">
                  <c:v>0.19784685708180957</c:v>
                </c:pt>
                <c:pt idx="210">
                  <c:v>0.19321462903137804</c:v>
                </c:pt>
                <c:pt idx="211">
                  <c:v>0.18861812303934813</c:v>
                </c:pt>
                <c:pt idx="212">
                  <c:v>0.18406010450361102</c:v>
                </c:pt>
                <c:pt idx="213">
                  <c:v>0.17954322187197841</c:v>
                </c:pt>
                <c:pt idx="214">
                  <c:v>0.17507000541906953</c:v>
                </c:pt>
                <c:pt idx="215">
                  <c:v>0.17064286629807271</c:v>
                </c:pt>
                <c:pt idx="216">
                  <c:v>0.16626409586211485</c:v>
                </c:pt>
                <c:pt idx="217">
                  <c:v>0.16193586524932935</c:v>
                </c:pt>
                <c:pt idx="218">
                  <c:v>0.15766022522511919</c:v>
                </c:pt>
                <c:pt idx="219">
                  <c:v>0.15343910627454874</c:v>
                </c:pt>
                <c:pt idx="220">
                  <c:v>0.1492743189372803</c:v>
                </c:pt>
                <c:pt idx="221">
                  <c:v>0.14516755437699497</c:v>
                </c:pt>
                <c:pt idx="222">
                  <c:v>0.14112038517679987</c:v>
                </c:pt>
                <c:pt idx="223">
                  <c:v>0.13713426635173148</c:v>
                </c:pt>
                <c:pt idx="224">
                  <c:v>0.13321053656911391</c:v>
                </c:pt>
                <c:pt idx="225">
                  <c:v>0.12935041956722218</c:v>
                </c:pt>
                <c:pt idx="226">
                  <c:v>0.12555502576243213</c:v>
                </c:pt>
                <c:pt idx="227">
                  <c:v>0.12182535403481748</c:v>
                </c:pt>
                <c:pt idx="228">
                  <c:v>0.11816229368196583</c:v>
                </c:pt>
                <c:pt idx="229">
                  <c:v>0.11456662653064607</c:v>
                </c:pt>
                <c:pt idx="230">
                  <c:v>0.11103902919585329</c:v>
                </c:pt>
                <c:pt idx="231">
                  <c:v>0.1075800754766926</c:v>
                </c:pt>
                <c:pt idx="232">
                  <c:v>0.10419023887853586</c:v>
                </c:pt>
                <c:pt idx="233">
                  <c:v>0.10086989525089214</c:v>
                </c:pt>
                <c:pt idx="234">
                  <c:v>9.7619325530477877E-2</c:v>
                </c:pt>
                <c:pt idx="235">
                  <c:v>9.4438718579046205E-2</c:v>
                </c:pt>
                <c:pt idx="236">
                  <c:v>9.1328174105646198E-2</c:v>
                </c:pt>
                <c:pt idx="237">
                  <c:v>8.8287705663118887E-2</c:v>
                </c:pt>
                <c:pt idx="238">
                  <c:v>8.5317243708805085E-2</c:v>
                </c:pt>
                <c:pt idx="239">
                  <c:v>8.241663871963345E-2</c:v>
                </c:pt>
                <c:pt idx="240">
                  <c:v>7.9585664351976101E-2</c:v>
                </c:pt>
                <c:pt idx="241">
                  <c:v>7.6824020636901247E-2</c:v>
                </c:pt>
                <c:pt idx="242">
                  <c:v>7.4131337201715414E-2</c:v>
                </c:pt>
                <c:pt idx="243">
                  <c:v>7.1507176508971385E-2</c:v>
                </c:pt>
                <c:pt idx="244">
                  <c:v>6.895103710441805E-2</c:v>
                </c:pt>
                <c:pt idx="245">
                  <c:v>6.6462356865684774E-2</c:v>
                </c:pt>
                <c:pt idx="246">
                  <c:v>6.4040516243824674E-2</c:v>
                </c:pt>
                <c:pt idx="247">
                  <c:v>6.1684841490181386E-2</c:v>
                </c:pt>
                <c:pt idx="248">
                  <c:v>5.9394607861399863E-2</c:v>
                </c:pt>
                <c:pt idx="249">
                  <c:v>5.7169042795760322E-2</c:v>
                </c:pt>
                <c:pt idx="250">
                  <c:v>5.500732905438574E-2</c:v>
                </c:pt>
                <c:pt idx="251">
                  <c:v>5.2908607821245041E-2</c:v>
                </c:pt>
                <c:pt idx="252">
                  <c:v>5.0871981756252467E-2</c:v>
                </c:pt>
                <c:pt idx="253">
                  <c:v>4.8896517996142384E-2</c:v>
                </c:pt>
                <c:pt idx="254">
                  <c:v>4.6981251098179647E-2</c:v>
                </c:pt>
                <c:pt idx="255">
                  <c:v>4.5125185922143304E-2</c:v>
                </c:pt>
                <c:pt idx="256">
                  <c:v>4.3327300446399528E-2</c:v>
                </c:pt>
                <c:pt idx="257">
                  <c:v>4.1586548514252045E-2</c:v>
                </c:pt>
                <c:pt idx="258">
                  <c:v>3.9901862507127357E-2</c:v>
                </c:pt>
                <c:pt idx="259">
                  <c:v>3.8272155941513591E-2</c:v>
                </c:pt>
                <c:pt idx="260">
                  <c:v>3.6696325986933502E-2</c:v>
                </c:pt>
                <c:pt idx="261">
                  <c:v>3.5173255902559042E-2</c:v>
                </c:pt>
                <c:pt idx="262">
                  <c:v>3.3701817390456378E-2</c:v>
                </c:pt>
                <c:pt idx="263">
                  <c:v>3.2280872863724733E-2</c:v>
                </c:pt>
                <c:pt idx="264">
                  <c:v>3.090927762816113E-2</c:v>
                </c:pt>
                <c:pt idx="265">
                  <c:v>2.9585881976348628E-2</c:v>
                </c:pt>
                <c:pt idx="266">
                  <c:v>2.830953319340811E-2</c:v>
                </c:pt>
                <c:pt idx="267">
                  <c:v>2.7079077473887398E-2</c:v>
                </c:pt>
                <c:pt idx="268">
                  <c:v>2.5893361749577116E-2</c:v>
                </c:pt>
                <c:pt idx="269">
                  <c:v>2.4751235428264406E-2</c:v>
                </c:pt>
                <c:pt idx="270">
                  <c:v>2.3651552043722233E-2</c:v>
                </c:pt>
                <c:pt idx="271">
                  <c:v>2.2593170817418858E-2</c:v>
                </c:pt>
                <c:pt idx="272">
                  <c:v>2.1574958132690083E-2</c:v>
                </c:pt>
                <c:pt idx="273">
                  <c:v>2.059578892228995E-2</c:v>
                </c:pt>
                <c:pt idx="274">
                  <c:v>1.9654547970461258E-2</c:v>
                </c:pt>
                <c:pt idx="275">
                  <c:v>1.8750131130807309E-2</c:v>
                </c:pt>
                <c:pt idx="276">
                  <c:v>1.7881446461443823E-2</c:v>
                </c:pt>
                <c:pt idx="277">
                  <c:v>1.7047415279033348E-2</c:v>
                </c:pt>
                <c:pt idx="278">
                  <c:v>1.6246973133471888E-2</c:v>
                </c:pt>
                <c:pt idx="279">
                  <c:v>1.5479070705089611E-2</c:v>
                </c:pt>
                <c:pt idx="280">
                  <c:v>1.4742674626368007E-2</c:v>
                </c:pt>
                <c:pt idx="281">
                  <c:v>1.4036768230252314E-2</c:v>
                </c:pt>
                <c:pt idx="282">
                  <c:v>1.3360352227249713E-2</c:v>
                </c:pt>
                <c:pt idx="283">
                  <c:v>1.2712445313555533E-2</c:v>
                </c:pt>
                <c:pt idx="284">
                  <c:v>1.2092084712528246E-2</c:v>
                </c:pt>
                <c:pt idx="285">
                  <c:v>1.1498326651888803E-2</c:v>
                </c:pt>
                <c:pt idx="286">
                  <c:v>1.0930246779052515E-2</c:v>
                </c:pt>
                <c:pt idx="287">
                  <c:v>1.0386940517049047E-2</c:v>
                </c:pt>
                <c:pt idx="288">
                  <c:v>9.867523363491575E-3</c:v>
                </c:pt>
                <c:pt idx="289">
                  <c:v>9.3711311350911496E-3</c:v>
                </c:pt>
                <c:pt idx="290">
                  <c:v>8.8969201602000936E-3</c:v>
                </c:pt>
                <c:pt idx="291">
                  <c:v>8.4440674218811719E-3</c:v>
                </c:pt>
                <c:pt idx="292">
                  <c:v>8.0117706539730108E-3</c:v>
                </c:pt>
                <c:pt idx="293">
                  <c:v>7.5992483926231452E-3</c:v>
                </c:pt>
                <c:pt idx="294">
                  <c:v>7.2057399857210431E-3</c:v>
                </c:pt>
                <c:pt idx="295">
                  <c:v>6.8305055626459547E-3</c:v>
                </c:pt>
                <c:pt idx="296">
                  <c:v>6.4728259666958343E-3</c:v>
                </c:pt>
                <c:pt idx="297">
                  <c:v>6.1320026525374582E-3</c:v>
                </c:pt>
                <c:pt idx="298">
                  <c:v>5.8073575509593562E-3</c:v>
                </c:pt>
                <c:pt idx="299">
                  <c:v>5.4982329031704131E-3</c:v>
                </c:pt>
                <c:pt idx="300">
                  <c:v>5.20399106682166E-3</c:v>
                </c:pt>
                <c:pt idx="301">
                  <c:v>4.9240142958843353E-3</c:v>
                </c:pt>
                <c:pt idx="302">
                  <c:v>4.6577044964464477E-3</c:v>
                </c:pt>
                <c:pt idx="303">
                  <c:v>4.404482960436224E-3</c:v>
                </c:pt>
                <c:pt idx="304">
                  <c:v>4.1637900792065264E-3</c:v>
                </c:pt>
                <c:pt idx="305">
                  <c:v>3.9350850388579217E-3</c:v>
                </c:pt>
                <c:pt idx="306">
                  <c:v>3.7178454991008839E-3</c:v>
                </c:pt>
                <c:pt idx="307">
                  <c:v>3.5115672573952589E-3</c:v>
                </c:pt>
                <c:pt idx="308">
                  <c:v>3.3157639000277687E-3</c:v>
                </c:pt>
                <c:pt idx="309">
                  <c:v>3.1299664417249696E-3</c:v>
                </c:pt>
                <c:pt idx="310">
                  <c:v>2.953722955322115E-3</c:v>
                </c:pt>
                <c:pt idx="311">
                  <c:v>2.7865981929402189E-3</c:v>
                </c:pt>
                <c:pt idx="312">
                  <c:v>2.6281732000518268E-3</c:v>
                </c:pt>
                <c:pt idx="313">
                  <c:v>2.4780449237458281E-3</c:v>
                </c:pt>
                <c:pt idx="314">
                  <c:v>2.3358258164317123E-3</c:v>
                </c:pt>
                <c:pt idx="315">
                  <c:v>2.2011434361549212E-3</c:v>
                </c:pt>
                <c:pt idx="316">
                  <c:v>2.0736400446271642E-3</c:v>
                </c:pt>
                <c:pt idx="317">
                  <c:v>1.9529722040087618E-3</c:v>
                </c:pt>
                <c:pt idx="318">
                  <c:v>1.8388103734150053E-3</c:v>
                </c:pt>
                <c:pt idx="319">
                  <c:v>1.730838506054615E-3</c:v>
                </c:pt>
                <c:pt idx="320">
                  <c:v>1.6287536478462716E-3</c:v>
                </c:pt>
                <c:pt idx="321">
                  <c:v>1.5322655382986054E-3</c:v>
                </c:pt>
                <c:pt idx="322">
                  <c:v>1.4410962143804541E-3</c:v>
                </c:pt>
                <c:pt idx="323">
                  <c:v>1.3549796180512392E-3</c:v>
                </c:pt>
                <c:pt idx="324">
                  <c:v>1.2736612080664856E-3</c:v>
                </c:pt>
                <c:pt idx="325">
                  <c:v>1.1968975766205054E-3</c:v>
                </c:pt>
                <c:pt idx="326">
                  <c:v>1.124456071337367E-3</c:v>
                </c:pt>
                <c:pt idx="327">
                  <c:v>1.0561144230723759E-3</c:v>
                </c:pt>
                <c:pt idx="328">
                  <c:v>9.9166037993947387E-4</c:v>
                </c:pt>
                <c:pt idx="329">
                  <c:v>9.3089134793516645E-4</c:v>
                </c:pt>
                <c:pt idx="330">
                  <c:v>8.7361403848698919E-4</c:v>
                </c:pt>
                <c:pt idx="331">
                  <c:v>8.1964412321380441E-4</c:v>
                </c:pt>
                <c:pt idx="332">
                  <c:v>7.6880589614673593E-4</c:v>
                </c:pt>
                <c:pt idx="333">
                  <c:v>7.2093194362295946E-4</c:v>
                </c:pt>
                <c:pt idx="334">
                  <c:v>6.7586282203008989E-4</c:v>
                </c:pt>
                <c:pt idx="335">
                  <c:v>6.3344674354627866E-4</c:v>
                </c:pt>
                <c:pt idx="336">
                  <c:v>5.9353926999060032E-4</c:v>
                </c:pt>
                <c:pt idx="337">
                  <c:v>5.5600301486949052E-4</c:v>
                </c:pt>
                <c:pt idx="338">
                  <c:v>5.2070735367821359E-4</c:v>
                </c:pt>
                <c:pt idx="339">
                  <c:v>4.8752814249116393E-4</c:v>
                </c:pt>
                <c:pt idx="340">
                  <c:v>4.5634744485156781E-4</c:v>
                </c:pt>
                <c:pt idx="341">
                  <c:v>4.270532669494422E-4</c:v>
                </c:pt>
                <c:pt idx="342">
                  <c:v>3.9953930105672021E-4</c:v>
                </c:pt>
                <c:pt idx="343">
                  <c:v>3.7370467717000734E-4</c:v>
                </c:pt>
                <c:pt idx="344">
                  <c:v>3.4945372279455072E-4</c:v>
                </c:pt>
                <c:pt idx="345">
                  <c:v>3.2669573078754859E-4</c:v>
                </c:pt>
                <c:pt idx="346">
                  <c:v>3.0534473516490241E-4</c:v>
                </c:pt>
                <c:pt idx="347">
                  <c:v>2.8531929476280447E-4</c:v>
                </c:pt>
                <c:pt idx="348">
                  <c:v>2.6654228463412018E-4</c:v>
                </c:pt>
                <c:pt idx="349">
                  <c:v>2.4894069504931526E-4</c:v>
                </c:pt>
                <c:pt idx="350">
                  <c:v>2.3244543796262506E-4</c:v>
                </c:pt>
                <c:pt idx="351">
                  <c:v>2.1699116079617017E-4</c:v>
                </c:pt>
                <c:pt idx="352">
                  <c:v>2.0251606738782324E-4</c:v>
                </c:pt>
                <c:pt idx="353">
                  <c:v>1.889617459426232E-4</c:v>
                </c:pt>
                <c:pt idx="354">
                  <c:v>1.7627300382254142E-4</c:v>
                </c:pt>
                <c:pt idx="355">
                  <c:v>1.6439770900517116E-4</c:v>
                </c:pt>
                <c:pt idx="356">
                  <c:v>1.5328663803857879E-4</c:v>
                </c:pt>
                <c:pt idx="357">
                  <c:v>1.4289333031688859E-4</c:v>
                </c:pt>
                <c:pt idx="358">
                  <c:v>1.3317394849929142E-4</c:v>
                </c:pt>
                <c:pt idx="359">
                  <c:v>1.2408714489385475E-4</c:v>
                </c:pt>
                <c:pt idx="360">
                  <c:v>1.1559393362688644E-4</c:v>
                </c:pt>
                <c:pt idx="361">
                  <c:v>1.0765756841844722E-4</c:v>
                </c:pt>
                <c:pt idx="362">
                  <c:v>1.0024342578505364E-4</c:v>
                </c:pt>
                <c:pt idx="363">
                  <c:v>9.3318893491438365E-5</c:v>
                </c:pt>
                <c:pt idx="364">
                  <c:v>8.6853264074571065E-5</c:v>
                </c:pt>
                <c:pt idx="365">
                  <c:v>8.0817633264809984E-5</c:v>
                </c:pt>
                <c:pt idx="366">
                  <c:v>7.5184803131092315E-5</c:v>
                </c:pt>
                <c:pt idx="367">
                  <c:v>6.9929189779447773E-5</c:v>
                </c:pt>
                <c:pt idx="368">
                  <c:v>6.5026735436734919E-5</c:v>
                </c:pt>
                <c:pt idx="369">
                  <c:v>6.0454824754413555E-5</c:v>
                </c:pt>
                <c:pt idx="370">
                  <c:v>5.6192205170266586E-5</c:v>
                </c:pt>
                <c:pt idx="371">
                  <c:v>5.2218911169297464E-5</c:v>
                </c:pt>
                <c:pt idx="372">
                  <c:v>4.8516192288502274E-5</c:v>
                </c:pt>
                <c:pt idx="373">
                  <c:v>4.5066444713834915E-5</c:v>
                </c:pt>
                <c:pt idx="374">
                  <c:v>4.1853146321413286E-5</c:v>
                </c:pt>
                <c:pt idx="375">
                  <c:v>3.8860795018857161E-5</c:v>
                </c:pt>
                <c:pt idx="376">
                  <c:v>3.6074850246546496E-5</c:v>
                </c:pt>
                <c:pt idx="377">
                  <c:v>3.3481677502571839E-5</c:v>
                </c:pt>
                <c:pt idx="378">
                  <c:v>3.1068495759145949E-5</c:v>
                </c:pt>
                <c:pt idx="379">
                  <c:v>2.8823327642291707E-5</c:v>
                </c:pt>
                <c:pt idx="380">
                  <c:v>2.673495225065958E-5</c:v>
                </c:pt>
                <c:pt idx="381">
                  <c:v>2.4792860493379929E-5</c:v>
                </c:pt>
                <c:pt idx="382">
                  <c:v>2.2987212830876406E-5</c:v>
                </c:pt>
                <c:pt idx="383">
                  <c:v>2.1308799306576656E-5</c:v>
                </c:pt>
                <c:pt idx="384">
                  <c:v>1.9749001761417723E-5</c:v>
                </c:pt>
                <c:pt idx="385">
                  <c:v>1.8299758126971054E-5</c:v>
                </c:pt>
                <c:pt idx="386">
                  <c:v>1.6953528696874832E-5</c:v>
                </c:pt>
                <c:pt idx="387">
                  <c:v>1.5703264280074867E-5</c:v>
                </c:pt>
                <c:pt idx="388">
                  <c:v>1.4542376143113334E-5</c:v>
                </c:pt>
                <c:pt idx="389">
                  <c:v>1.3464707652375488E-5</c:v>
                </c:pt>
                <c:pt idx="390">
                  <c:v>1.2464507530796515E-5</c:v>
                </c:pt>
                <c:pt idx="391">
                  <c:v>1.1536404647040038E-5</c:v>
                </c:pt>
                <c:pt idx="392">
                  <c:v>1.0675384258588688E-5</c:v>
                </c:pt>
                <c:pt idx="393">
                  <c:v>9.8767656335219038E-6</c:v>
                </c:pt>
                <c:pt idx="394">
                  <c:v>9.1361809790077779E-6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6D6-4D09-8412-950A6A729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9891536"/>
        <c:axId val="519891952"/>
      </c:scatterChart>
      <c:valAx>
        <c:axId val="519891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519891952"/>
        <c:crosses val="autoZero"/>
        <c:crossBetween val="midCat"/>
      </c:valAx>
      <c:valAx>
        <c:axId val="51989195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9891536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722772115407039E-2"/>
          <c:y val="2.7190203024690249E-2"/>
          <c:w val="0.89013276117105056"/>
          <c:h val="0.84401110804629409"/>
        </c:manualLayout>
      </c:layout>
      <c:scatterChart>
        <c:scatterStyle val="lineMarker"/>
        <c:varyColors val="0"/>
        <c:ser>
          <c:idx val="0"/>
          <c:order val="0"/>
          <c:tx>
            <c:strRef>
              <c:f>συσχετιση!$E$1</c:f>
              <c:strCache>
                <c:ptCount val="1"/>
                <c:pt idx="0">
                  <c:v>βαθμός που πηραμε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συσχετιση!$D$2:$D$18</c:f>
              <c:numCache>
                <c:formatCode>General</c:formatCode>
                <c:ptCount val="17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7</c:v>
                </c:pt>
                <c:pt idx="6">
                  <c:v>5</c:v>
                </c:pt>
                <c:pt idx="7">
                  <c:v>5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10</c:v>
                </c:pt>
                <c:pt idx="16">
                  <c:v>7</c:v>
                </c:pt>
              </c:numCache>
            </c:numRef>
          </c:xVal>
          <c:yVal>
            <c:numRef>
              <c:f>συσχετιση!$E$2:$E$18</c:f>
              <c:numCache>
                <c:formatCode>General</c:formatCode>
                <c:ptCount val="17"/>
                <c:pt idx="0">
                  <c:v>9</c:v>
                </c:pt>
                <c:pt idx="1">
                  <c:v>9</c:v>
                </c:pt>
                <c:pt idx="2">
                  <c:v>8</c:v>
                </c:pt>
                <c:pt idx="3">
                  <c:v>10</c:v>
                </c:pt>
                <c:pt idx="4">
                  <c:v>9</c:v>
                </c:pt>
                <c:pt idx="5">
                  <c:v>10</c:v>
                </c:pt>
                <c:pt idx="6">
                  <c:v>3</c:v>
                </c:pt>
                <c:pt idx="7">
                  <c:v>3</c:v>
                </c:pt>
                <c:pt idx="8">
                  <c:v>7.5</c:v>
                </c:pt>
                <c:pt idx="9">
                  <c:v>9</c:v>
                </c:pt>
                <c:pt idx="10">
                  <c:v>9</c:v>
                </c:pt>
                <c:pt idx="11">
                  <c:v>7</c:v>
                </c:pt>
                <c:pt idx="12">
                  <c:v>3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3.5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9A7-43BC-8CCD-57911B65F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1014832"/>
        <c:axId val="1591019408"/>
      </c:scatterChart>
      <c:valAx>
        <c:axId val="1591014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591019408"/>
        <c:crosses val="autoZero"/>
        <c:crossBetween val="midCat"/>
      </c:valAx>
      <c:valAx>
        <c:axId val="1591019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591014832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412750</xdr:colOff>
      <xdr:row>2</xdr:row>
      <xdr:rowOff>63499</xdr:rowOff>
    </xdr:from>
    <xdr:to>
      <xdr:col>16</xdr:col>
      <xdr:colOff>238125</xdr:colOff>
      <xdr:row>16</xdr:row>
      <xdr:rowOff>71436</xdr:rowOff>
    </xdr:to>
    <xdr:graphicFrame macro="">
      <xdr:nvGraphicFramePr>
        <xdr:cNvPr id="4" name="Γράφημα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416718</xdr:colOff>
      <xdr:row>3</xdr:row>
      <xdr:rowOff>180180</xdr:rowOff>
    </xdr:from>
    <xdr:to>
      <xdr:col>16</xdr:col>
      <xdr:colOff>460375</xdr:colOff>
      <xdr:row>17</xdr:row>
      <xdr:rowOff>142874</xdr:rowOff>
    </xdr:to>
    <xdr:graphicFrame macro="">
      <xdr:nvGraphicFramePr>
        <xdr:cNvPr id="5" name="Γράφημα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992981</xdr:colOff>
      <xdr:row>0</xdr:row>
      <xdr:rowOff>5556</xdr:rowOff>
    </xdr:from>
    <xdr:to>
      <xdr:col>19</xdr:col>
      <xdr:colOff>95250</xdr:colOff>
      <xdr:row>23</xdr:row>
      <xdr:rowOff>150813</xdr:rowOff>
    </xdr:to>
    <xdr:graphicFrame macro="">
      <xdr:nvGraphicFramePr>
        <xdr:cNvPr id="2" name="Γράφημα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376</xdr:row>
      <xdr:rowOff>69851</xdr:rowOff>
    </xdr:from>
    <xdr:to>
      <xdr:col>14</xdr:col>
      <xdr:colOff>476250</xdr:colOff>
      <xdr:row>393</xdr:row>
      <xdr:rowOff>127001</xdr:rowOff>
    </xdr:to>
    <xdr:graphicFrame macro="">
      <xdr:nvGraphicFramePr>
        <xdr:cNvPr id="2" name="Γράφημα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193675</xdr:colOff>
      <xdr:row>10</xdr:row>
      <xdr:rowOff>68194</xdr:rowOff>
    </xdr:to>
    <xdr:pic>
      <xdr:nvPicPr>
        <xdr:cNvPr id="5" name="Εικόνα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4150"/>
          <a:ext cx="4460875" cy="1760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74171</xdr:colOff>
      <xdr:row>0</xdr:row>
      <xdr:rowOff>141655</xdr:rowOff>
    </xdr:from>
    <xdr:to>
      <xdr:col>13</xdr:col>
      <xdr:colOff>389004</xdr:colOff>
      <xdr:row>15</xdr:row>
      <xdr:rowOff>137874</xdr:rowOff>
    </xdr:to>
    <xdr:graphicFrame macro="">
      <xdr:nvGraphicFramePr>
        <xdr:cNvPr id="2" name="Γράφημα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zoomScale="90" zoomScaleNormal="90" workbookViewId="0">
      <selection activeCell="C9" sqref="C9"/>
    </sheetView>
  </sheetViews>
  <sheetFormatPr defaultColWidth="11.7265625" defaultRowHeight="36" x14ac:dyDescent="0.8"/>
  <cols>
    <col min="2" max="2" width="17.81640625" customWidth="1"/>
    <col min="6" max="6" width="17.26953125" bestFit="1" customWidth="1"/>
    <col min="7" max="7" width="16.36328125" customWidth="1"/>
    <col min="9" max="9" width="18" customWidth="1"/>
    <col min="10" max="10" width="18.90625" customWidth="1"/>
    <col min="12" max="12" width="30.36328125" customWidth="1"/>
    <col min="14" max="14" width="9.08984375" style="44" customWidth="1"/>
    <col min="15" max="15" width="11.7265625" style="44"/>
  </cols>
  <sheetData>
    <row r="1" spans="1:19" x14ac:dyDescent="0.8">
      <c r="C1" s="17"/>
      <c r="L1" s="16" t="s">
        <v>69</v>
      </c>
    </row>
    <row r="2" spans="1:19" x14ac:dyDescent="0.8">
      <c r="C2" s="126" t="s">
        <v>67</v>
      </c>
      <c r="D2" s="126"/>
      <c r="E2" s="126"/>
      <c r="F2" s="126"/>
      <c r="G2" s="126"/>
      <c r="H2" s="126"/>
      <c r="I2" s="126"/>
      <c r="J2" s="126"/>
      <c r="L2" s="2" t="s">
        <v>0</v>
      </c>
    </row>
    <row r="3" spans="1:19" x14ac:dyDescent="0.8">
      <c r="A3" s="127" t="s">
        <v>68</v>
      </c>
      <c r="B3" s="127"/>
      <c r="C3" s="1">
        <v>65</v>
      </c>
      <c r="D3" s="1">
        <v>66</v>
      </c>
      <c r="E3" s="1">
        <v>57</v>
      </c>
      <c r="F3" s="1">
        <v>80</v>
      </c>
      <c r="G3" s="1">
        <v>55</v>
      </c>
      <c r="H3" s="1">
        <v>90</v>
      </c>
      <c r="I3" s="1">
        <v>80</v>
      </c>
      <c r="J3" s="1">
        <v>82</v>
      </c>
      <c r="L3" s="3">
        <f>AVERAGE(C3:J6)</f>
        <v>67.4375</v>
      </c>
      <c r="N3" s="44" t="s">
        <v>32</v>
      </c>
      <c r="O3" s="98">
        <v>69.099999999999994</v>
      </c>
    </row>
    <row r="4" spans="1:19" x14ac:dyDescent="0.8">
      <c r="B4" s="20" t="s">
        <v>12</v>
      </c>
      <c r="C4" s="4">
        <v>40</v>
      </c>
      <c r="D4" s="1">
        <v>62</v>
      </c>
      <c r="E4" s="4">
        <v>98</v>
      </c>
      <c r="F4" s="1">
        <v>64</v>
      </c>
      <c r="G4" s="1">
        <v>80</v>
      </c>
      <c r="H4" s="1">
        <v>42</v>
      </c>
      <c r="I4" s="1">
        <v>55</v>
      </c>
      <c r="J4" s="1">
        <v>72</v>
      </c>
      <c r="N4" s="44" t="s">
        <v>70</v>
      </c>
      <c r="O4" s="100">
        <v>66.8</v>
      </c>
    </row>
    <row r="5" spans="1:19" x14ac:dyDescent="0.8">
      <c r="C5" s="1">
        <v>60</v>
      </c>
      <c r="D5" s="1">
        <v>58</v>
      </c>
      <c r="E5" s="1">
        <v>58</v>
      </c>
      <c r="F5" s="4">
        <v>49</v>
      </c>
      <c r="G5" s="1">
        <v>88</v>
      </c>
      <c r="H5" s="1">
        <v>90</v>
      </c>
      <c r="I5" s="4">
        <v>91</v>
      </c>
      <c r="J5" s="1">
        <v>50</v>
      </c>
      <c r="N5" s="44" t="s">
        <v>71</v>
      </c>
      <c r="O5" s="98">
        <v>71.900000000000006</v>
      </c>
      <c r="S5" s="1"/>
    </row>
    <row r="6" spans="1:19" x14ac:dyDescent="0.8">
      <c r="C6" s="4">
        <v>45</v>
      </c>
      <c r="D6" s="4">
        <v>75</v>
      </c>
      <c r="E6" s="1">
        <v>66</v>
      </c>
      <c r="F6" s="4">
        <v>70</v>
      </c>
      <c r="G6" s="1">
        <v>45</v>
      </c>
      <c r="H6" s="4">
        <v>85</v>
      </c>
      <c r="I6" s="1">
        <v>77</v>
      </c>
      <c r="J6" s="1">
        <v>63</v>
      </c>
      <c r="N6" s="44" t="s">
        <v>72</v>
      </c>
      <c r="O6" s="100">
        <v>67</v>
      </c>
    </row>
    <row r="7" spans="1:19" x14ac:dyDescent="0.8">
      <c r="N7" s="44" t="s">
        <v>73</v>
      </c>
      <c r="O7" s="100">
        <v>63</v>
      </c>
    </row>
    <row r="8" spans="1:19" x14ac:dyDescent="0.8">
      <c r="N8" s="97" t="s">
        <v>74</v>
      </c>
      <c r="O8" s="99">
        <v>70</v>
      </c>
    </row>
    <row r="9" spans="1:19" ht="46" x14ac:dyDescent="1">
      <c r="C9">
        <f>C4+E4+F5+I5+C6+D6+F6+H6</f>
        <v>553</v>
      </c>
      <c r="E9" s="109"/>
      <c r="F9" s="109"/>
      <c r="N9" s="97" t="s">
        <v>75</v>
      </c>
      <c r="O9" s="101">
        <v>66</v>
      </c>
    </row>
    <row r="10" spans="1:19" ht="96" x14ac:dyDescent="1">
      <c r="B10" s="6" t="s">
        <v>2</v>
      </c>
      <c r="C10" s="5">
        <f>C9/8</f>
        <v>69.125</v>
      </c>
      <c r="E10" s="17"/>
      <c r="F10" s="110"/>
      <c r="G10" s="32"/>
      <c r="H10" s="32"/>
      <c r="I10" s="32"/>
      <c r="J10" s="32"/>
      <c r="K10" s="32"/>
      <c r="L10" s="32"/>
      <c r="M10" s="33"/>
      <c r="Q10" s="108">
        <f>AVERAGE(O3:O9)</f>
        <v>67.685714285714283</v>
      </c>
    </row>
    <row r="12" spans="1:19" x14ac:dyDescent="0.8">
      <c r="C12" s="7">
        <v>65</v>
      </c>
      <c r="D12" s="4">
        <v>66</v>
      </c>
      <c r="E12" s="4">
        <v>57</v>
      </c>
      <c r="F12" s="7">
        <v>80</v>
      </c>
      <c r="G12" s="7">
        <v>55</v>
      </c>
      <c r="H12" s="7">
        <v>90</v>
      </c>
      <c r="I12" s="7">
        <v>80</v>
      </c>
      <c r="J12" s="7">
        <v>82</v>
      </c>
    </row>
    <row r="13" spans="1:19" x14ac:dyDescent="0.8">
      <c r="C13" s="7">
        <v>40</v>
      </c>
      <c r="D13" s="7">
        <v>62</v>
      </c>
      <c r="E13" s="7">
        <v>98</v>
      </c>
      <c r="F13" s="4">
        <v>64</v>
      </c>
      <c r="G13" s="7">
        <v>80</v>
      </c>
      <c r="H13" s="7">
        <v>42</v>
      </c>
      <c r="I13" s="7">
        <v>55</v>
      </c>
      <c r="J13" s="7">
        <v>72</v>
      </c>
    </row>
    <row r="14" spans="1:19" x14ac:dyDescent="0.8">
      <c r="C14" s="7">
        <v>60</v>
      </c>
      <c r="D14" s="7">
        <v>58</v>
      </c>
      <c r="E14" s="7">
        <v>58</v>
      </c>
      <c r="F14" s="4">
        <v>49</v>
      </c>
      <c r="G14" s="4">
        <v>88</v>
      </c>
      <c r="H14" s="7">
        <v>90</v>
      </c>
      <c r="I14" s="7">
        <v>91</v>
      </c>
      <c r="J14" s="7">
        <v>50</v>
      </c>
    </row>
    <row r="15" spans="1:19" x14ac:dyDescent="0.8">
      <c r="C15" s="7">
        <v>45</v>
      </c>
      <c r="D15" s="7">
        <v>75</v>
      </c>
      <c r="E15" s="7">
        <v>66</v>
      </c>
      <c r="F15" s="4">
        <v>70</v>
      </c>
      <c r="G15" s="7">
        <v>45</v>
      </c>
      <c r="H15" s="7">
        <v>85</v>
      </c>
      <c r="I15" s="4">
        <v>77</v>
      </c>
      <c r="J15" s="4">
        <v>63</v>
      </c>
    </row>
    <row r="17" spans="2:11" x14ac:dyDescent="0.8">
      <c r="C17">
        <f>D12+E12+F13+F14+G14+F15+I15+J15</f>
        <v>534</v>
      </c>
    </row>
    <row r="18" spans="2:11" ht="94" x14ac:dyDescent="0.8">
      <c r="B18" s="6" t="s">
        <v>1</v>
      </c>
      <c r="C18" s="5">
        <f>C17/8</f>
        <v>66.75</v>
      </c>
    </row>
    <row r="20" spans="2:11" x14ac:dyDescent="0.8">
      <c r="D20" s="7">
        <v>65</v>
      </c>
      <c r="E20" s="7">
        <v>66</v>
      </c>
      <c r="F20" s="7">
        <v>57</v>
      </c>
      <c r="G20" s="7">
        <v>80</v>
      </c>
      <c r="H20" s="7">
        <v>55</v>
      </c>
      <c r="I20" s="7">
        <v>90</v>
      </c>
      <c r="J20" s="7">
        <v>80</v>
      </c>
      <c r="K20" s="7">
        <v>82</v>
      </c>
    </row>
    <row r="21" spans="2:11" x14ac:dyDescent="0.8">
      <c r="D21" s="7">
        <v>40</v>
      </c>
      <c r="E21" s="7">
        <v>62</v>
      </c>
      <c r="F21" s="7">
        <v>98</v>
      </c>
      <c r="G21" s="7">
        <v>64</v>
      </c>
      <c r="H21" s="7">
        <v>80</v>
      </c>
      <c r="I21" s="7">
        <v>42</v>
      </c>
      <c r="J21" s="7">
        <v>55</v>
      </c>
      <c r="K21" s="7">
        <v>72</v>
      </c>
    </row>
    <row r="22" spans="2:11" x14ac:dyDescent="0.8">
      <c r="D22" s="7">
        <v>60</v>
      </c>
      <c r="E22" s="7">
        <v>58</v>
      </c>
      <c r="F22" s="7">
        <v>58</v>
      </c>
      <c r="G22" s="7">
        <v>49</v>
      </c>
      <c r="H22" s="4">
        <v>88</v>
      </c>
      <c r="I22" s="4">
        <v>90</v>
      </c>
      <c r="J22" s="4">
        <v>91</v>
      </c>
      <c r="K22" s="4">
        <v>50</v>
      </c>
    </row>
    <row r="23" spans="2:11" x14ac:dyDescent="0.8">
      <c r="D23" s="4">
        <v>45</v>
      </c>
      <c r="E23" s="4">
        <v>75</v>
      </c>
      <c r="F23" s="4">
        <v>66</v>
      </c>
      <c r="G23" s="4">
        <v>70</v>
      </c>
      <c r="H23" s="7">
        <v>45</v>
      </c>
      <c r="I23" s="7">
        <v>85</v>
      </c>
      <c r="J23" s="7">
        <v>77</v>
      </c>
      <c r="K23" s="7">
        <v>63</v>
      </c>
    </row>
    <row r="24" spans="2:11" ht="94" x14ac:dyDescent="0.8">
      <c r="B24" s="6" t="s">
        <v>10</v>
      </c>
      <c r="C24" s="5">
        <f>AVERAGE(D23,E23,F23,G23,H22,I22,J22,K22)</f>
        <v>71.875</v>
      </c>
    </row>
    <row r="26" spans="2:11" x14ac:dyDescent="0.8">
      <c r="D26" s="7">
        <v>65</v>
      </c>
      <c r="E26" s="7">
        <v>66</v>
      </c>
      <c r="F26" s="7">
        <v>57</v>
      </c>
      <c r="G26" s="7">
        <v>80</v>
      </c>
      <c r="H26" s="7">
        <v>55</v>
      </c>
      <c r="I26" s="4">
        <v>90</v>
      </c>
      <c r="J26" s="4">
        <v>80</v>
      </c>
      <c r="K26" s="7">
        <v>82</v>
      </c>
    </row>
    <row r="27" spans="2:11" x14ac:dyDescent="0.8">
      <c r="D27" s="7">
        <v>40</v>
      </c>
      <c r="E27" s="7">
        <v>62</v>
      </c>
      <c r="F27" s="4">
        <v>98</v>
      </c>
      <c r="G27" s="4">
        <v>64</v>
      </c>
      <c r="H27" s="7">
        <v>80</v>
      </c>
      <c r="I27" s="4">
        <v>42</v>
      </c>
      <c r="J27" s="4">
        <v>55</v>
      </c>
      <c r="K27" s="7">
        <v>72</v>
      </c>
    </row>
    <row r="28" spans="2:11" x14ac:dyDescent="0.8">
      <c r="D28" s="7">
        <v>60</v>
      </c>
      <c r="E28" s="7">
        <v>58</v>
      </c>
      <c r="F28" s="4">
        <v>58</v>
      </c>
      <c r="G28" s="4">
        <v>49</v>
      </c>
      <c r="H28" s="7">
        <v>88</v>
      </c>
      <c r="I28" s="7">
        <v>90</v>
      </c>
      <c r="J28" s="7">
        <v>91</v>
      </c>
      <c r="K28" s="7">
        <v>50</v>
      </c>
    </row>
    <row r="29" spans="2:11" x14ac:dyDescent="0.8">
      <c r="D29" s="7">
        <v>45</v>
      </c>
      <c r="E29" s="7">
        <v>75</v>
      </c>
      <c r="F29" s="7">
        <v>66</v>
      </c>
      <c r="G29" s="7">
        <v>70</v>
      </c>
      <c r="H29" s="7">
        <v>45</v>
      </c>
      <c r="I29" s="7">
        <v>85</v>
      </c>
      <c r="J29" s="7">
        <v>77</v>
      </c>
      <c r="K29" s="7">
        <v>63</v>
      </c>
    </row>
    <row r="32" spans="2:11" ht="94" x14ac:dyDescent="0.8">
      <c r="B32" s="6" t="s">
        <v>11</v>
      </c>
      <c r="C32" s="5">
        <f>AVERAGE(F27,G27,F28,G28,I26,J26,I27,J27)</f>
        <v>67</v>
      </c>
    </row>
    <row r="34" spans="2:11" x14ac:dyDescent="0.8">
      <c r="D34" s="7">
        <v>65</v>
      </c>
      <c r="E34" s="7">
        <v>66</v>
      </c>
      <c r="F34" s="7">
        <v>57</v>
      </c>
      <c r="G34" s="7">
        <v>80</v>
      </c>
      <c r="H34" s="7">
        <v>55</v>
      </c>
      <c r="I34" s="7">
        <v>90</v>
      </c>
      <c r="J34" s="7">
        <v>80</v>
      </c>
      <c r="K34" s="7">
        <v>82</v>
      </c>
    </row>
    <row r="35" spans="2:11" x14ac:dyDescent="0.8">
      <c r="D35" s="7">
        <v>40</v>
      </c>
      <c r="E35" s="4">
        <v>62</v>
      </c>
      <c r="F35" s="7">
        <v>98</v>
      </c>
      <c r="G35" s="7">
        <v>64</v>
      </c>
      <c r="H35" s="7">
        <v>80</v>
      </c>
      <c r="I35" s="7">
        <v>42</v>
      </c>
      <c r="J35" s="4">
        <v>55</v>
      </c>
      <c r="K35" s="7">
        <v>72</v>
      </c>
    </row>
    <row r="36" spans="2:11" x14ac:dyDescent="0.8">
      <c r="D36" s="7">
        <v>60</v>
      </c>
      <c r="E36" s="4">
        <v>58</v>
      </c>
      <c r="F36" s="7">
        <v>58</v>
      </c>
      <c r="G36" s="4">
        <v>49</v>
      </c>
      <c r="H36" s="4">
        <v>88</v>
      </c>
      <c r="I36" s="7">
        <v>90</v>
      </c>
      <c r="J36" s="7">
        <v>91</v>
      </c>
      <c r="K36" s="7">
        <v>50</v>
      </c>
    </row>
    <row r="37" spans="2:11" x14ac:dyDescent="0.8">
      <c r="D37" s="7">
        <v>45</v>
      </c>
      <c r="E37" s="7">
        <v>75</v>
      </c>
      <c r="F37" s="7">
        <v>66</v>
      </c>
      <c r="G37" s="4">
        <v>70</v>
      </c>
      <c r="H37" s="4">
        <v>45</v>
      </c>
      <c r="I37" s="7">
        <v>85</v>
      </c>
      <c r="J37" s="4">
        <v>77</v>
      </c>
      <c r="K37" s="7">
        <v>63</v>
      </c>
    </row>
    <row r="38" spans="2:11" ht="94" x14ac:dyDescent="0.8">
      <c r="B38" s="6" t="s">
        <v>76</v>
      </c>
      <c r="C38" s="5">
        <v>63</v>
      </c>
    </row>
  </sheetData>
  <mergeCells count="2">
    <mergeCell ref="C2:J2"/>
    <mergeCell ref="A3:B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687"/>
  <sheetViews>
    <sheetView zoomScale="50" zoomScaleNormal="50" workbookViewId="0">
      <selection activeCell="F7" sqref="F7"/>
    </sheetView>
  </sheetViews>
  <sheetFormatPr defaultRowHeight="23.5" x14ac:dyDescent="0.55000000000000004"/>
  <cols>
    <col min="2" max="3" width="27.08984375" style="88" customWidth="1"/>
    <col min="5" max="5" width="34" customWidth="1"/>
    <col min="6" max="6" width="14.1796875" customWidth="1"/>
    <col min="7" max="7" width="30.26953125" style="16" customWidth="1"/>
  </cols>
  <sheetData>
    <row r="2" spans="2:6" x14ac:dyDescent="0.55000000000000004">
      <c r="B2" s="88" t="s">
        <v>3</v>
      </c>
      <c r="C2" s="88" t="s">
        <v>4</v>
      </c>
    </row>
    <row r="3" spans="2:6" x14ac:dyDescent="0.55000000000000004">
      <c r="B3" s="88">
        <v>-3</v>
      </c>
      <c r="C3" s="88">
        <f>_xlfn.NORM.DIST(B3,F$5,F$6,0)</f>
        <v>1.0281859975274036E-3</v>
      </c>
    </row>
    <row r="4" spans="2:6" x14ac:dyDescent="0.55000000000000004">
      <c r="B4" s="88">
        <v>-2.98</v>
      </c>
      <c r="C4" s="123">
        <f t="shared" ref="C4:C67" si="0">_xlfn.NORM.DIST(B4,F$5,F$6,0)</f>
        <v>1.0748183146514153E-3</v>
      </c>
    </row>
    <row r="5" spans="2:6" x14ac:dyDescent="0.55000000000000004">
      <c r="B5" s="88">
        <v>-2.96</v>
      </c>
      <c r="C5" s="123">
        <f t="shared" si="0"/>
        <v>1.1233658652579197E-3</v>
      </c>
      <c r="E5" s="16" t="s">
        <v>5</v>
      </c>
      <c r="F5" s="16">
        <v>2</v>
      </c>
    </row>
    <row r="6" spans="2:6" x14ac:dyDescent="0.55000000000000004">
      <c r="B6" s="88">
        <v>-2.94</v>
      </c>
      <c r="C6" s="123">
        <f t="shared" si="0"/>
        <v>1.1738975072785158E-3</v>
      </c>
      <c r="E6" s="16" t="s">
        <v>6</v>
      </c>
      <c r="F6" s="16">
        <v>1.5</v>
      </c>
    </row>
    <row r="7" spans="2:6" x14ac:dyDescent="0.55000000000000004">
      <c r="B7" s="88">
        <v>-2.92</v>
      </c>
      <c r="C7" s="123">
        <f t="shared" si="0"/>
        <v>1.2264841205495206E-3</v>
      </c>
    </row>
    <row r="8" spans="2:6" x14ac:dyDescent="0.55000000000000004">
      <c r="B8" s="88">
        <v>-2.9</v>
      </c>
      <c r="C8" s="123">
        <f t="shared" si="0"/>
        <v>1.2811986462346713E-3</v>
      </c>
    </row>
    <row r="9" spans="2:6" x14ac:dyDescent="0.55000000000000004">
      <c r="B9" s="88">
        <v>-2.88</v>
      </c>
      <c r="C9" s="123">
        <f t="shared" si="0"/>
        <v>1.3381161261445638E-3</v>
      </c>
    </row>
    <row r="10" spans="2:6" x14ac:dyDescent="0.55000000000000004">
      <c r="B10" s="88">
        <v>-2.86</v>
      </c>
      <c r="C10" s="123">
        <f t="shared" si="0"/>
        <v>1.397313741905297E-3</v>
      </c>
    </row>
    <row r="11" spans="2:6" x14ac:dyDescent="0.55000000000000004">
      <c r="B11" s="88">
        <v>-2.84</v>
      </c>
      <c r="C11" s="123">
        <f t="shared" si="0"/>
        <v>1.4588708539269532E-3</v>
      </c>
    </row>
    <row r="12" spans="2:6" x14ac:dyDescent="0.55000000000000004">
      <c r="B12" s="88">
        <v>-2.82</v>
      </c>
      <c r="C12" s="123">
        <f t="shared" si="0"/>
        <v>1.5228690401205139E-3</v>
      </c>
    </row>
    <row r="13" spans="2:6" x14ac:dyDescent="0.55000000000000004">
      <c r="B13" s="88">
        <v>-2.8</v>
      </c>
      <c r="C13" s="123">
        <f t="shared" si="0"/>
        <v>1.5893921343098963E-3</v>
      </c>
    </row>
    <row r="14" spans="2:6" x14ac:dyDescent="0.55000000000000004">
      <c r="B14" s="88">
        <v>-2.78</v>
      </c>
      <c r="C14" s="123">
        <f t="shared" si="0"/>
        <v>1.6585262642837993E-3</v>
      </c>
    </row>
    <row r="15" spans="2:6" x14ac:dyDescent="0.55000000000000004">
      <c r="B15" s="88">
        <v>-2.76</v>
      </c>
      <c r="C15" s="123">
        <f t="shared" si="0"/>
        <v>1.7303598894301362E-3</v>
      </c>
    </row>
    <row r="16" spans="2:6" x14ac:dyDescent="0.55000000000000004">
      <c r="B16" s="88">
        <v>-2.74</v>
      </c>
      <c r="C16" s="123">
        <f t="shared" si="0"/>
        <v>1.8049838378937999E-3</v>
      </c>
    </row>
    <row r="17" spans="2:7" x14ac:dyDescent="0.55000000000000004">
      <c r="B17" s="88">
        <v>-2.72</v>
      </c>
      <c r="C17" s="123">
        <f t="shared" si="0"/>
        <v>1.8824913431965036E-3</v>
      </c>
    </row>
    <row r="18" spans="2:7" x14ac:dyDescent="0.55000000000000004">
      <c r="B18" s="88">
        <v>-2.7</v>
      </c>
      <c r="C18" s="123">
        <f t="shared" si="0"/>
        <v>1.9629780802555728E-3</v>
      </c>
    </row>
    <row r="19" spans="2:7" x14ac:dyDescent="0.55000000000000004">
      <c r="B19" s="88">
        <v>-2.68</v>
      </c>
      <c r="C19" s="123">
        <f t="shared" si="0"/>
        <v>2.0465422007364975E-3</v>
      </c>
    </row>
    <row r="20" spans="2:7" x14ac:dyDescent="0.55000000000000004">
      <c r="B20" s="88">
        <v>-2.66</v>
      </c>
      <c r="C20" s="123">
        <f t="shared" si="0"/>
        <v>2.1332843676721272E-3</v>
      </c>
    </row>
    <row r="21" spans="2:7" x14ac:dyDescent="0.55000000000000004">
      <c r="B21" s="88">
        <v>-2.64</v>
      </c>
      <c r="C21" s="123">
        <f t="shared" si="0"/>
        <v>2.2233077892795127E-3</v>
      </c>
    </row>
    <row r="22" spans="2:7" x14ac:dyDescent="0.55000000000000004">
      <c r="B22" s="88">
        <v>-2.62</v>
      </c>
      <c r="C22" s="123">
        <f t="shared" si="0"/>
        <v>2.3167182519032918E-3</v>
      </c>
    </row>
    <row r="23" spans="2:7" x14ac:dyDescent="0.55000000000000004">
      <c r="B23" s="88">
        <v>-2.6</v>
      </c>
      <c r="C23" s="123">
        <f t="shared" si="0"/>
        <v>2.4136241520128598E-3</v>
      </c>
    </row>
    <row r="24" spans="2:7" x14ac:dyDescent="0.55000000000000004">
      <c r="B24" s="88">
        <v>-2.58</v>
      </c>
      <c r="C24" s="123">
        <f t="shared" si="0"/>
        <v>2.514136527178502E-3</v>
      </c>
      <c r="G24" s="16">
        <f>F30+F31</f>
        <v>182</v>
      </c>
    </row>
    <row r="25" spans="2:7" x14ac:dyDescent="0.55000000000000004">
      <c r="B25" s="88">
        <v>-2.56</v>
      </c>
      <c r="C25" s="123">
        <f t="shared" si="0"/>
        <v>2.6183690859498481E-3</v>
      </c>
    </row>
    <row r="26" spans="2:7" x14ac:dyDescent="0.55000000000000004">
      <c r="B26" s="88">
        <v>-2.54</v>
      </c>
      <c r="C26" s="123">
        <f t="shared" si="0"/>
        <v>2.726438236558278E-3</v>
      </c>
    </row>
    <row r="27" spans="2:7" x14ac:dyDescent="0.55000000000000004">
      <c r="B27" s="88">
        <v>-2.52</v>
      </c>
      <c r="C27" s="123">
        <f t="shared" si="0"/>
        <v>2.8384631143629543E-3</v>
      </c>
    </row>
    <row r="28" spans="2:7" x14ac:dyDescent="0.55000000000000004">
      <c r="B28" s="88">
        <v>-2.5</v>
      </c>
      <c r="C28" s="123">
        <f t="shared" si="0"/>
        <v>2.9545656079586714E-3</v>
      </c>
    </row>
    <row r="29" spans="2:7" x14ac:dyDescent="0.55000000000000004">
      <c r="B29" s="88">
        <v>-2.48</v>
      </c>
      <c r="C29" s="123">
        <f t="shared" si="0"/>
        <v>3.0748703838617726E-3</v>
      </c>
    </row>
    <row r="30" spans="2:7" ht="26" x14ac:dyDescent="0.6">
      <c r="B30" s="88">
        <v>-2.46</v>
      </c>
      <c r="C30" s="123">
        <f t="shared" si="0"/>
        <v>3.199504909688883E-3</v>
      </c>
      <c r="E30" s="17" t="s">
        <v>7</v>
      </c>
      <c r="F30" s="17">
        <v>155</v>
      </c>
    </row>
    <row r="31" spans="2:7" ht="26" x14ac:dyDescent="0.6">
      <c r="B31" s="88">
        <v>-2.44</v>
      </c>
      <c r="C31" s="123">
        <f t="shared" si="0"/>
        <v>3.3285994757415874E-3</v>
      </c>
      <c r="E31" s="17" t="s">
        <v>59</v>
      </c>
      <c r="F31" s="17">
        <v>27</v>
      </c>
    </row>
    <row r="32" spans="2:7" x14ac:dyDescent="0.55000000000000004">
      <c r="B32" s="88">
        <v>-2.42</v>
      </c>
      <c r="C32" s="123">
        <f t="shared" si="0"/>
        <v>3.462287214908696E-3</v>
      </c>
    </row>
    <row r="33" spans="2:7" ht="26" x14ac:dyDescent="0.6">
      <c r="B33" s="88">
        <v>-2.4</v>
      </c>
      <c r="C33" s="123">
        <f t="shared" si="0"/>
        <v>3.6007041207962473E-3</v>
      </c>
      <c r="E33" s="17" t="s">
        <v>98</v>
      </c>
      <c r="F33" s="18">
        <f>NORMDIST(128,F30,F31,1)</f>
        <v>0.15865525393145699</v>
      </c>
    </row>
    <row r="34" spans="2:7" ht="26" x14ac:dyDescent="0.6">
      <c r="B34" s="88">
        <v>-2.38</v>
      </c>
      <c r="C34" s="123">
        <f t="shared" si="0"/>
        <v>3.743989063993979E-3</v>
      </c>
      <c r="E34" s="17" t="s">
        <v>99</v>
      </c>
      <c r="F34" s="18">
        <f>NORMDIST(182,F30,F31,1)</f>
        <v>0.84134474606854304</v>
      </c>
      <c r="G34" s="104">
        <f>F34-F33</f>
        <v>0.68268949213708607</v>
      </c>
    </row>
    <row r="35" spans="2:7" ht="26" x14ac:dyDescent="0.6">
      <c r="B35" s="88">
        <v>-2.36</v>
      </c>
      <c r="C35" s="123">
        <f t="shared" si="0"/>
        <v>3.8922838063857701E-3</v>
      </c>
      <c r="E35" s="17"/>
    </row>
    <row r="36" spans="2:7" ht="26" x14ac:dyDescent="0.6">
      <c r="B36" s="88">
        <v>-2.34</v>
      </c>
      <c r="C36" s="123">
        <f t="shared" si="0"/>
        <v>4.0457330134103494E-3</v>
      </c>
      <c r="E36" s="17" t="s">
        <v>65</v>
      </c>
      <c r="F36" s="71">
        <f>NORMDIST(101,F30,F31,1)</f>
        <v>2.2750131948179191E-2</v>
      </c>
    </row>
    <row r="37" spans="2:7" ht="26" x14ac:dyDescent="0.6">
      <c r="B37" s="88">
        <v>-2.3199999999999998</v>
      </c>
      <c r="C37" s="123">
        <f t="shared" si="0"/>
        <v>4.2044842641772813E-3</v>
      </c>
      <c r="E37" s="17" t="s">
        <v>66</v>
      </c>
      <c r="F37" s="71">
        <f>NORMDIST(209,F30,F31,1)</f>
        <v>0.97724986805182079</v>
      </c>
      <c r="G37" s="105">
        <f>F37-F36</f>
        <v>0.95449973610364158</v>
      </c>
    </row>
    <row r="38" spans="2:7" ht="26" x14ac:dyDescent="0.6">
      <c r="B38" s="88">
        <v>-2.2999999999999998</v>
      </c>
      <c r="C38" s="123">
        <f t="shared" si="0"/>
        <v>4.3686880593423478E-3</v>
      </c>
      <c r="E38" s="17"/>
    </row>
    <row r="39" spans="2:7" ht="26" x14ac:dyDescent="0.6">
      <c r="B39" s="88">
        <v>-2.2799999999999998</v>
      </c>
      <c r="C39" s="123">
        <f t="shared" si="0"/>
        <v>4.5384978266453961E-3</v>
      </c>
      <c r="E39" s="17" t="s">
        <v>108</v>
      </c>
      <c r="F39" s="71">
        <f>NORMDIST(74,F30,F31,1)</f>
        <v>1.3498980316300933E-3</v>
      </c>
      <c r="G39" s="105">
        <f>F40-F39</f>
        <v>0.99730020393673979</v>
      </c>
    </row>
    <row r="40" spans="2:7" ht="26" x14ac:dyDescent="0.6">
      <c r="B40" s="88">
        <v>-2.2599999999999998</v>
      </c>
      <c r="C40" s="123">
        <f t="shared" si="0"/>
        <v>4.7140699240129664E-3</v>
      </c>
      <c r="E40" s="17" t="s">
        <v>100</v>
      </c>
      <c r="F40" s="71">
        <f>NORMDIST(236,F30,F31,1)</f>
        <v>0.9986501019683699</v>
      </c>
    </row>
    <row r="41" spans="2:7" ht="26" x14ac:dyDescent="0.6">
      <c r="B41" s="88">
        <v>-2.2400000000000002</v>
      </c>
      <c r="C41" s="123">
        <f t="shared" si="0"/>
        <v>4.8955636401272267E-3</v>
      </c>
      <c r="E41" s="17"/>
      <c r="F41" s="17"/>
    </row>
    <row r="42" spans="2:7" ht="26" x14ac:dyDescent="0.6">
      <c r="B42" s="88">
        <v>-2.2200000000000002</v>
      </c>
      <c r="C42" s="123">
        <f t="shared" si="0"/>
        <v>5.0831411923620241E-3</v>
      </c>
      <c r="E42" s="17"/>
      <c r="F42" s="17"/>
    </row>
    <row r="43" spans="2:7" ht="26" x14ac:dyDescent="0.6">
      <c r="B43" s="88">
        <v>-2.2000000000000002</v>
      </c>
      <c r="C43" s="123">
        <f t="shared" si="0"/>
        <v>5.2769677219866376E-3</v>
      </c>
      <c r="E43" s="17"/>
      <c r="F43" s="17"/>
    </row>
    <row r="44" spans="2:7" ht="26" x14ac:dyDescent="0.6">
      <c r="B44" s="88">
        <v>-2.1800000000000002</v>
      </c>
      <c r="C44" s="123">
        <f t="shared" si="0"/>
        <v>5.4772112865370043E-3</v>
      </c>
      <c r="E44" s="17"/>
      <c r="F44" s="17"/>
    </row>
    <row r="45" spans="2:7" ht="26" x14ac:dyDescent="0.6">
      <c r="B45" s="88">
        <v>-2.16</v>
      </c>
      <c r="C45" s="123">
        <f t="shared" si="0"/>
        <v>5.6840428492544543E-3</v>
      </c>
      <c r="E45" s="17"/>
      <c r="F45" s="17"/>
    </row>
    <row r="46" spans="2:7" ht="26" x14ac:dyDescent="0.6">
      <c r="B46" s="88">
        <v>-2.14</v>
      </c>
      <c r="C46" s="123">
        <f t="shared" si="0"/>
        <v>5.8976362654914799E-3</v>
      </c>
      <c r="E46" s="17"/>
      <c r="F46" s="17"/>
    </row>
    <row r="47" spans="2:7" ht="26" x14ac:dyDescent="0.6">
      <c r="B47" s="88">
        <v>-2.12</v>
      </c>
      <c r="C47" s="123">
        <f t="shared" si="0"/>
        <v>6.1181682659842002E-3</v>
      </c>
      <c r="E47" s="18"/>
      <c r="F47" s="17"/>
      <c r="G47" s="106"/>
    </row>
    <row r="48" spans="2:7" x14ac:dyDescent="0.55000000000000004">
      <c r="B48" s="88">
        <v>-2.1</v>
      </c>
      <c r="C48" s="123">
        <f t="shared" si="0"/>
        <v>6.3458184368914644E-3</v>
      </c>
      <c r="E48" s="19"/>
      <c r="G48" s="107"/>
    </row>
    <row r="49" spans="2:3" x14ac:dyDescent="0.55000000000000004">
      <c r="B49" s="88">
        <v>-2.08</v>
      </c>
      <c r="C49" s="123">
        <f t="shared" si="0"/>
        <v>6.5807691965007534E-3</v>
      </c>
    </row>
    <row r="50" spans="2:3" x14ac:dyDescent="0.55000000000000004">
      <c r="B50" s="88">
        <v>-2.06</v>
      </c>
      <c r="C50" s="123">
        <f t="shared" si="0"/>
        <v>6.8232057685016188E-3</v>
      </c>
    </row>
    <row r="51" spans="2:3" x14ac:dyDescent="0.55000000000000004">
      <c r="B51" s="88">
        <v>-2.04</v>
      </c>
      <c r="C51" s="123">
        <f t="shared" si="0"/>
        <v>7.0733161517278053E-3</v>
      </c>
    </row>
    <row r="52" spans="2:3" x14ac:dyDescent="0.55000000000000004">
      <c r="B52" s="88">
        <v>-2.02</v>
      </c>
      <c r="C52" s="123">
        <f t="shared" si="0"/>
        <v>7.3312910862703921E-3</v>
      </c>
    </row>
    <row r="53" spans="2:3" x14ac:dyDescent="0.55000000000000004">
      <c r="B53" s="88">
        <v>-2</v>
      </c>
      <c r="C53" s="123">
        <f t="shared" si="0"/>
        <v>7.597324015864962E-3</v>
      </c>
    </row>
    <row r="54" spans="2:3" x14ac:dyDescent="0.55000000000000004">
      <c r="B54" s="88">
        <v>-1.98</v>
      </c>
      <c r="C54" s="123">
        <f t="shared" si="0"/>
        <v>7.8716110464571339E-3</v>
      </c>
    </row>
    <row r="55" spans="2:3" x14ac:dyDescent="0.55000000000000004">
      <c r="B55" s="88">
        <v>-1.96</v>
      </c>
      <c r="C55" s="123">
        <f t="shared" si="0"/>
        <v>8.154350900851981E-3</v>
      </c>
    </row>
    <row r="56" spans="2:3" x14ac:dyDescent="0.55000000000000004">
      <c r="B56" s="88">
        <v>-1.94</v>
      </c>
      <c r="C56" s="123">
        <f t="shared" si="0"/>
        <v>8.4457448693545795E-3</v>
      </c>
    </row>
    <row r="57" spans="2:3" x14ac:dyDescent="0.55000000000000004">
      <c r="B57" s="88">
        <v>-1.92</v>
      </c>
      <c r="C57" s="123">
        <f t="shared" si="0"/>
        <v>8.7459967563104958E-3</v>
      </c>
    </row>
    <row r="58" spans="2:3" x14ac:dyDescent="0.55000000000000004">
      <c r="B58" s="88">
        <v>-1.9</v>
      </c>
      <c r="C58" s="123">
        <f t="shared" si="0"/>
        <v>9.0553128224570758E-3</v>
      </c>
    </row>
    <row r="59" spans="2:3" x14ac:dyDescent="0.55000000000000004">
      <c r="B59" s="88">
        <v>-1.88</v>
      </c>
      <c r="C59" s="123">
        <f t="shared" si="0"/>
        <v>9.3739017229982624E-3</v>
      </c>
    </row>
    <row r="60" spans="2:3" x14ac:dyDescent="0.55000000000000004">
      <c r="B60" s="88">
        <v>-1.86</v>
      </c>
      <c r="C60" s="123">
        <f t="shared" si="0"/>
        <v>9.7019744413182167E-3</v>
      </c>
    </row>
    <row r="61" spans="2:3" x14ac:dyDescent="0.55000000000000004">
      <c r="B61" s="88">
        <v>-1.84</v>
      </c>
      <c r="C61" s="123">
        <f t="shared" si="0"/>
        <v>1.0039744218251632E-2</v>
      </c>
    </row>
    <row r="62" spans="2:3" x14ac:dyDescent="0.55000000000000004">
      <c r="B62" s="88">
        <v>-1.82</v>
      </c>
      <c r="C62" s="123">
        <f t="shared" si="0"/>
        <v>1.0387426476830693E-2</v>
      </c>
    </row>
    <row r="63" spans="2:3" x14ac:dyDescent="0.55000000000000004">
      <c r="B63" s="88">
        <v>-1.8</v>
      </c>
      <c r="C63" s="123">
        <f t="shared" si="0"/>
        <v>1.0745238742432661E-2</v>
      </c>
    </row>
    <row r="64" spans="2:3" x14ac:dyDescent="0.55000000000000004">
      <c r="B64" s="88">
        <v>-1.78</v>
      </c>
      <c r="C64" s="123">
        <f t="shared" si="0"/>
        <v>1.1113400558254037E-2</v>
      </c>
    </row>
    <row r="65" spans="2:3" x14ac:dyDescent="0.55000000000000004">
      <c r="B65" s="88">
        <v>-1.76</v>
      </c>
      <c r="C65" s="123">
        <f t="shared" si="0"/>
        <v>1.149213339604164E-2</v>
      </c>
    </row>
    <row r="66" spans="2:3" x14ac:dyDescent="0.55000000000000004">
      <c r="B66" s="88">
        <v>-1.74</v>
      </c>
      <c r="C66" s="123">
        <f t="shared" si="0"/>
        <v>1.1881660562013591E-2</v>
      </c>
    </row>
    <row r="67" spans="2:3" x14ac:dyDescent="0.55000000000000004">
      <c r="B67" s="88">
        <v>-1.72</v>
      </c>
      <c r="C67" s="123">
        <f t="shared" si="0"/>
        <v>1.228220709790803E-2</v>
      </c>
    </row>
    <row r="68" spans="2:3" x14ac:dyDescent="0.55000000000000004">
      <c r="B68" s="88">
        <v>-1.7</v>
      </c>
      <c r="C68" s="123">
        <f t="shared" ref="C68:C131" si="1">_xlfn.NORM.DIST(B68,F$5,F$6,0)</f>
        <v>1.2693999677100175E-2</v>
      </c>
    </row>
    <row r="69" spans="2:3" x14ac:dyDescent="0.55000000000000004">
      <c r="B69" s="88">
        <v>-1.68</v>
      </c>
      <c r="C69" s="123">
        <f t="shared" si="1"/>
        <v>1.3117266495733889E-2</v>
      </c>
    </row>
    <row r="70" spans="2:3" x14ac:dyDescent="0.55000000000000004">
      <c r="B70" s="88">
        <v>-1.66</v>
      </c>
      <c r="C70" s="123">
        <f t="shared" si="1"/>
        <v>1.3552237158817227E-2</v>
      </c>
    </row>
    <row r="71" spans="2:3" x14ac:dyDescent="0.55000000000000004">
      <c r="B71" s="88">
        <v>-1.64</v>
      </c>
      <c r="C71" s="123">
        <f t="shared" si="1"/>
        <v>1.399914256123707E-2</v>
      </c>
    </row>
    <row r="72" spans="2:3" x14ac:dyDescent="0.55000000000000004">
      <c r="B72" s="88">
        <v>-1.62</v>
      </c>
      <c r="C72" s="123">
        <f t="shared" si="1"/>
        <v>1.4458214763651996E-2</v>
      </c>
    </row>
    <row r="73" spans="2:3" x14ac:dyDescent="0.55000000000000004">
      <c r="B73" s="88">
        <v>-1.6</v>
      </c>
      <c r="C73" s="123">
        <f t="shared" si="1"/>
        <v>1.4929686863228599E-2</v>
      </c>
    </row>
    <row r="74" spans="2:3" x14ac:dyDescent="0.55000000000000004">
      <c r="B74" s="88">
        <v>-1.58</v>
      </c>
      <c r="C74" s="123">
        <f t="shared" si="1"/>
        <v>1.5413792859190775E-2</v>
      </c>
    </row>
    <row r="75" spans="2:3" x14ac:dyDescent="0.55000000000000004">
      <c r="B75" s="88">
        <v>-1.56</v>
      </c>
      <c r="C75" s="123">
        <f t="shared" si="1"/>
        <v>1.5910767513158192E-2</v>
      </c>
    </row>
    <row r="76" spans="2:3" x14ac:dyDescent="0.55000000000000004">
      <c r="B76" s="88">
        <v>-1.54</v>
      </c>
      <c r="C76" s="123">
        <f t="shared" si="1"/>
        <v>1.6420846204255005E-2</v>
      </c>
    </row>
    <row r="77" spans="2:3" x14ac:dyDescent="0.55000000000000004">
      <c r="B77" s="88">
        <v>-1.52</v>
      </c>
      <c r="C77" s="123">
        <f t="shared" si="1"/>
        <v>1.6944264778976318E-2</v>
      </c>
    </row>
    <row r="78" spans="2:3" x14ac:dyDescent="0.55000000000000004">
      <c r="B78" s="88">
        <v>-1.5</v>
      </c>
      <c r="C78" s="123">
        <f t="shared" si="1"/>
        <v>1.7481259395806321E-2</v>
      </c>
    </row>
    <row r="79" spans="2:3" x14ac:dyDescent="0.55000000000000004">
      <c r="B79" s="88">
        <v>-1.48</v>
      </c>
      <c r="C79" s="123">
        <f t="shared" si="1"/>
        <v>1.8032066364587856E-2</v>
      </c>
    </row>
    <row r="80" spans="2:3" x14ac:dyDescent="0.55000000000000004">
      <c r="B80" s="88">
        <v>-1.46</v>
      </c>
      <c r="C80" s="123">
        <f t="shared" si="1"/>
        <v>1.8596921980650338E-2</v>
      </c>
    </row>
    <row r="81" spans="2:3" x14ac:dyDescent="0.55000000000000004">
      <c r="B81" s="88">
        <v>-1.44</v>
      </c>
      <c r="C81" s="123">
        <f t="shared" si="1"/>
        <v>1.9176062353709711E-2</v>
      </c>
    </row>
    <row r="82" spans="2:3" x14ac:dyDescent="0.55000000000000004">
      <c r="B82" s="88">
        <v>-1.42</v>
      </c>
      <c r="C82" s="123">
        <f t="shared" si="1"/>
        <v>1.9769723231560853E-2</v>
      </c>
    </row>
    <row r="83" spans="2:3" x14ac:dyDescent="0.55000000000000004">
      <c r="B83" s="88">
        <v>-1.4</v>
      </c>
      <c r="C83" s="123">
        <f t="shared" si="1"/>
        <v>2.0378139818590324E-2</v>
      </c>
    </row>
    <row r="84" spans="2:3" x14ac:dyDescent="0.55000000000000004">
      <c r="B84" s="88">
        <v>-1.38</v>
      </c>
      <c r="C84" s="123">
        <f t="shared" si="1"/>
        <v>2.1001546589144854E-2</v>
      </c>
    </row>
    <row r="85" spans="2:3" x14ac:dyDescent="0.55000000000000004">
      <c r="B85" s="88">
        <v>-1.36</v>
      </c>
      <c r="C85" s="123">
        <f t="shared" si="1"/>
        <v>2.1640177095798296E-2</v>
      </c>
    </row>
    <row r="86" spans="2:3" x14ac:dyDescent="0.55000000000000004">
      <c r="B86" s="88">
        <v>-1.34</v>
      </c>
      <c r="C86" s="123">
        <f t="shared" si="1"/>
        <v>2.2294263772567643E-2</v>
      </c>
    </row>
    <row r="87" spans="2:3" x14ac:dyDescent="0.55000000000000004">
      <c r="B87" s="88">
        <v>-1.32</v>
      </c>
      <c r="C87" s="123">
        <f t="shared" si="1"/>
        <v>2.2964037733136711E-2</v>
      </c>
    </row>
    <row r="88" spans="2:3" x14ac:dyDescent="0.55000000000000004">
      <c r="B88" s="88">
        <v>-1.3</v>
      </c>
      <c r="C88" s="123">
        <f t="shared" si="1"/>
        <v>2.3649728564154305E-2</v>
      </c>
    </row>
    <row r="89" spans="2:3" x14ac:dyDescent="0.55000000000000004">
      <c r="B89" s="88">
        <v>-1.28</v>
      </c>
      <c r="C89" s="123">
        <f t="shared" si="1"/>
        <v>2.4351564113681279E-2</v>
      </c>
    </row>
    <row r="90" spans="2:3" x14ac:dyDescent="0.55000000000000004">
      <c r="B90" s="88">
        <v>-1.26</v>
      </c>
      <c r="C90" s="123">
        <f t="shared" si="1"/>
        <v>2.5069770274870479E-2</v>
      </c>
    </row>
    <row r="91" spans="2:3" x14ac:dyDescent="0.55000000000000004">
      <c r="B91" s="88">
        <v>-1.24</v>
      </c>
      <c r="C91" s="123">
        <f t="shared" si="1"/>
        <v>2.5804570764970405E-2</v>
      </c>
    </row>
    <row r="92" spans="2:3" x14ac:dyDescent="0.55000000000000004">
      <c r="B92" s="88">
        <v>-1.22</v>
      </c>
      <c r="C92" s="123">
        <f t="shared" si="1"/>
        <v>2.6556186899754124E-2</v>
      </c>
    </row>
    <row r="93" spans="2:3" x14ac:dyDescent="0.55000000000000004">
      <c r="B93" s="88">
        <v>-1.2</v>
      </c>
      <c r="C93" s="123">
        <f t="shared" si="1"/>
        <v>2.7324837363481465E-2</v>
      </c>
    </row>
    <row r="94" spans="2:3" x14ac:dyDescent="0.55000000000000004">
      <c r="B94" s="88">
        <v>-1.18</v>
      </c>
      <c r="C94" s="123">
        <f t="shared" si="1"/>
        <v>2.811073797451356E-2</v>
      </c>
    </row>
    <row r="95" spans="2:3" x14ac:dyDescent="0.55000000000000004">
      <c r="B95" s="88">
        <v>-1.1599999999999999</v>
      </c>
      <c r="C95" s="123">
        <f t="shared" si="1"/>
        <v>2.8914101446705705E-2</v>
      </c>
    </row>
    <row r="96" spans="2:3" x14ac:dyDescent="0.55000000000000004">
      <c r="B96" s="88">
        <v>-1.1399999999999999</v>
      </c>
      <c r="C96" s="123">
        <f t="shared" si="1"/>
        <v>2.9735137146715447E-2</v>
      </c>
    </row>
    <row r="97" spans="2:3" x14ac:dyDescent="0.55000000000000004">
      <c r="B97" s="88">
        <v>-1.1200000000000001</v>
      </c>
      <c r="C97" s="123">
        <f t="shared" si="1"/>
        <v>3.0574050847369926E-2</v>
      </c>
    </row>
    <row r="98" spans="2:3" x14ac:dyDescent="0.55000000000000004">
      <c r="B98" s="88">
        <v>-1.1000000000000001</v>
      </c>
      <c r="C98" s="123">
        <f t="shared" si="1"/>
        <v>3.1431044477247712E-2</v>
      </c>
    </row>
    <row r="99" spans="2:3" x14ac:dyDescent="0.55000000000000004">
      <c r="B99" s="88">
        <v>-1.08</v>
      </c>
      <c r="C99" s="123">
        <f t="shared" si="1"/>
        <v>3.2306315866637583E-2</v>
      </c>
    </row>
    <row r="100" spans="2:3" x14ac:dyDescent="0.55000000000000004">
      <c r="B100" s="88">
        <v>-1.06</v>
      </c>
      <c r="C100" s="123">
        <f t="shared" si="1"/>
        <v>3.3200058490047181E-2</v>
      </c>
    </row>
    <row r="101" spans="2:3" x14ac:dyDescent="0.55000000000000004">
      <c r="B101" s="88">
        <v>-1.04</v>
      </c>
      <c r="C101" s="123">
        <f t="shared" si="1"/>
        <v>3.4112461205443409E-2</v>
      </c>
    </row>
    <row r="102" spans="2:3" x14ac:dyDescent="0.55000000000000004">
      <c r="B102" s="88">
        <v>-1.02</v>
      </c>
      <c r="C102" s="123">
        <f t="shared" si="1"/>
        <v>3.5043707990415188E-2</v>
      </c>
    </row>
    <row r="103" spans="2:3" x14ac:dyDescent="0.55000000000000004">
      <c r="B103" s="88">
        <v>-1</v>
      </c>
      <c r="C103" s="123">
        <f t="shared" si="1"/>
        <v>3.5993977675458706E-2</v>
      </c>
    </row>
    <row r="104" spans="2:3" x14ac:dyDescent="0.55000000000000004">
      <c r="B104" s="88">
        <v>-0.98</v>
      </c>
      <c r="C104" s="123">
        <f t="shared" si="1"/>
        <v>3.6963443674594865E-2</v>
      </c>
    </row>
    <row r="105" spans="2:3" x14ac:dyDescent="0.55000000000000004">
      <c r="B105" s="88">
        <v>-0.96</v>
      </c>
      <c r="C105" s="123">
        <f t="shared" si="1"/>
        <v>3.7952273713536627E-2</v>
      </c>
    </row>
    <row r="106" spans="2:3" x14ac:dyDescent="0.55000000000000004">
      <c r="B106" s="88">
        <v>-0.94</v>
      </c>
      <c r="C106" s="123">
        <f t="shared" si="1"/>
        <v>3.896062955563432E-2</v>
      </c>
    </row>
    <row r="107" spans="2:3" x14ac:dyDescent="0.55000000000000004">
      <c r="B107" s="88">
        <v>-0.92</v>
      </c>
      <c r="C107" s="123">
        <f t="shared" si="1"/>
        <v>3.9988666725834454E-2</v>
      </c>
    </row>
    <row r="108" spans="2:3" x14ac:dyDescent="0.55000000000000004">
      <c r="B108" s="88">
        <v>-0.9</v>
      </c>
      <c r="C108" s="123">
        <f t="shared" si="1"/>
        <v>4.1036534232898179E-2</v>
      </c>
    </row>
    <row r="109" spans="2:3" x14ac:dyDescent="0.55000000000000004">
      <c r="B109" s="88">
        <v>-0.88</v>
      </c>
      <c r="C109" s="123">
        <f t="shared" si="1"/>
        <v>4.2104374290132432E-2</v>
      </c>
    </row>
    <row r="110" spans="2:3" x14ac:dyDescent="0.55000000000000004">
      <c r="B110" s="88">
        <v>-0.86</v>
      </c>
      <c r="C110" s="123">
        <f t="shared" si="1"/>
        <v>4.3192322034896792E-2</v>
      </c>
    </row>
    <row r="111" spans="2:3" x14ac:dyDescent="0.55000000000000004">
      <c r="B111" s="88">
        <v>-0.84</v>
      </c>
      <c r="C111" s="123">
        <f t="shared" si="1"/>
        <v>4.4300505247156778E-2</v>
      </c>
    </row>
    <row r="112" spans="2:3" x14ac:dyDescent="0.55000000000000004">
      <c r="B112" s="88">
        <v>-0.82</v>
      </c>
      <c r="C112" s="123">
        <f t="shared" si="1"/>
        <v>4.5429044067363061E-2</v>
      </c>
    </row>
    <row r="113" spans="2:3" x14ac:dyDescent="0.55000000000000004">
      <c r="B113" s="88">
        <v>-0.8</v>
      </c>
      <c r="C113" s="123">
        <f t="shared" si="1"/>
        <v>4.657805071394347E-2</v>
      </c>
    </row>
    <row r="114" spans="2:3" x14ac:dyDescent="0.55000000000000004">
      <c r="B114" s="88">
        <v>-0.78</v>
      </c>
      <c r="C114" s="123">
        <f t="shared" si="1"/>
        <v>4.7747629200703474E-2</v>
      </c>
    </row>
    <row r="115" spans="2:3" x14ac:dyDescent="0.55000000000000004">
      <c r="B115" s="88">
        <v>-0.76</v>
      </c>
      <c r="C115" s="123">
        <f t="shared" si="1"/>
        <v>4.8937875054437946E-2</v>
      </c>
    </row>
    <row r="116" spans="2:3" x14ac:dyDescent="0.55000000000000004">
      <c r="B116" s="88">
        <v>-0.74</v>
      </c>
      <c r="C116" s="123">
        <f t="shared" si="1"/>
        <v>5.0148875033063686E-2</v>
      </c>
    </row>
    <row r="117" spans="2:3" x14ac:dyDescent="0.55000000000000004">
      <c r="B117" s="88">
        <v>-0.72</v>
      </c>
      <c r="C117" s="123">
        <f t="shared" si="1"/>
        <v>5.1380706844591915E-2</v>
      </c>
    </row>
    <row r="118" spans="2:3" x14ac:dyDescent="0.55000000000000004">
      <c r="B118" s="88">
        <v>-0.7</v>
      </c>
      <c r="C118" s="123">
        <f t="shared" si="1"/>
        <v>5.2633438867262766E-2</v>
      </c>
    </row>
    <row r="119" spans="2:3" x14ac:dyDescent="0.55000000000000004">
      <c r="B119" s="88">
        <v>-0.68</v>
      </c>
      <c r="C119" s="123">
        <f t="shared" si="1"/>
        <v>5.3907129871174991E-2</v>
      </c>
    </row>
    <row r="120" spans="2:3" x14ac:dyDescent="0.55000000000000004">
      <c r="B120" s="88">
        <v>-0.66</v>
      </c>
      <c r="C120" s="123">
        <f t="shared" si="1"/>
        <v>5.5201828741746221E-2</v>
      </c>
    </row>
    <row r="121" spans="2:3" x14ac:dyDescent="0.55000000000000004">
      <c r="B121" s="88">
        <v>-0.64</v>
      </c>
      <c r="C121" s="123">
        <f t="shared" si="1"/>
        <v>5.6517574205348149E-2</v>
      </c>
    </row>
    <row r="122" spans="2:3" x14ac:dyDescent="0.55000000000000004">
      <c r="B122" s="88">
        <v>-0.62</v>
      </c>
      <c r="C122" s="123">
        <f t="shared" si="1"/>
        <v>5.7854394557464779E-2</v>
      </c>
    </row>
    <row r="123" spans="2:3" x14ac:dyDescent="0.55000000000000004">
      <c r="B123" s="88">
        <v>-0.6</v>
      </c>
      <c r="C123" s="123">
        <f t="shared" si="1"/>
        <v>5.9212307393727903E-2</v>
      </c>
    </row>
    <row r="124" spans="2:3" x14ac:dyDescent="0.55000000000000004">
      <c r="B124" s="88">
        <v>-0.57999999999999996</v>
      </c>
      <c r="C124" s="123">
        <f t="shared" si="1"/>
        <v>6.0591319344188585E-2</v>
      </c>
    </row>
    <row r="125" spans="2:3" x14ac:dyDescent="0.55000000000000004">
      <c r="B125" s="88">
        <v>-0.56000000000000005</v>
      </c>
      <c r="C125" s="123">
        <f t="shared" si="1"/>
        <v>6.1991425811187849E-2</v>
      </c>
    </row>
    <row r="126" spans="2:3" x14ac:dyDescent="0.55000000000000004">
      <c r="B126" s="88">
        <v>-0.54</v>
      </c>
      <c r="C126" s="123">
        <f t="shared" si="1"/>
        <v>6.3412610711194237E-2</v>
      </c>
    </row>
    <row r="127" spans="2:3" x14ac:dyDescent="0.55000000000000004">
      <c r="B127" s="88">
        <v>-0.52</v>
      </c>
      <c r="C127" s="123">
        <f t="shared" si="1"/>
        <v>6.4854846220978341E-2</v>
      </c>
    </row>
    <row r="128" spans="2:3" x14ac:dyDescent="0.55000000000000004">
      <c r="B128" s="88">
        <v>-0.5</v>
      </c>
      <c r="C128" s="123">
        <f t="shared" si="1"/>
        <v>6.6318092528499115E-2</v>
      </c>
    </row>
    <row r="129" spans="2:3" x14ac:dyDescent="0.55000000000000004">
      <c r="B129" s="88">
        <v>-0.48</v>
      </c>
      <c r="C129" s="123">
        <f t="shared" si="1"/>
        <v>6.7802297588878527E-2</v>
      </c>
    </row>
    <row r="130" spans="2:3" x14ac:dyDescent="0.55000000000000004">
      <c r="B130" s="88">
        <v>-0.46</v>
      </c>
      <c r="C130" s="123">
        <f t="shared" si="1"/>
        <v>6.9307396885842823E-2</v>
      </c>
    </row>
    <row r="131" spans="2:3" x14ac:dyDescent="0.55000000000000004">
      <c r="B131" s="88">
        <v>-0.44</v>
      </c>
      <c r="C131" s="123">
        <f t="shared" si="1"/>
        <v>7.0833313199011899E-2</v>
      </c>
    </row>
    <row r="132" spans="2:3" x14ac:dyDescent="0.55000000000000004">
      <c r="B132" s="88">
        <v>-0.42</v>
      </c>
      <c r="C132" s="123">
        <f t="shared" ref="C132:C195" si="2">_xlfn.NORM.DIST(B132,F$5,F$6,0)</f>
        <v>7.2379956377418189E-2</v>
      </c>
    </row>
    <row r="133" spans="2:3" x14ac:dyDescent="0.55000000000000004">
      <c r="B133" s="88">
        <v>-0.4</v>
      </c>
      <c r="C133" s="123">
        <f t="shared" si="2"/>
        <v>7.3947223119637057E-2</v>
      </c>
    </row>
    <row r="134" spans="2:3" x14ac:dyDescent="0.55000000000000004">
      <c r="B134" s="88">
        <v>-0.38</v>
      </c>
      <c r="C134" s="123">
        <f t="shared" si="2"/>
        <v>7.5534996760912423E-2</v>
      </c>
    </row>
    <row r="135" spans="2:3" x14ac:dyDescent="0.55000000000000004">
      <c r="B135" s="88">
        <v>-0.36</v>
      </c>
      <c r="C135" s="123">
        <f t="shared" si="2"/>
        <v>7.714314706765886E-2</v>
      </c>
    </row>
    <row r="136" spans="2:3" x14ac:dyDescent="0.55000000000000004">
      <c r="B136" s="88">
        <v>-0.34</v>
      </c>
      <c r="C136" s="123">
        <f t="shared" si="2"/>
        <v>7.8771530039721538E-2</v>
      </c>
    </row>
    <row r="137" spans="2:3" x14ac:dyDescent="0.55000000000000004">
      <c r="B137" s="88">
        <v>-0.32</v>
      </c>
      <c r="C137" s="123">
        <f t="shared" si="2"/>
        <v>8.0419987720774327E-2</v>
      </c>
    </row>
    <row r="138" spans="2:3" x14ac:dyDescent="0.55000000000000004">
      <c r="B138" s="88">
        <v>-0.3</v>
      </c>
      <c r="C138" s="123">
        <f t="shared" si="2"/>
        <v>8.2088348017233054E-2</v>
      </c>
    </row>
    <row r="139" spans="2:3" x14ac:dyDescent="0.55000000000000004">
      <c r="B139" s="88">
        <v>-0.28000000000000003</v>
      </c>
      <c r="C139" s="123">
        <f t="shared" si="2"/>
        <v>8.3776424526058713E-2</v>
      </c>
    </row>
    <row r="140" spans="2:3" x14ac:dyDescent="0.55000000000000004">
      <c r="B140" s="88">
        <v>-0.26</v>
      </c>
      <c r="C140" s="123">
        <f t="shared" si="2"/>
        <v>8.5484016371823138E-2</v>
      </c>
    </row>
    <row r="141" spans="2:3" x14ac:dyDescent="0.55000000000000004">
      <c r="B141" s="88">
        <v>-0.24</v>
      </c>
      <c r="C141" s="123">
        <f t="shared" si="2"/>
        <v>8.7210908053403077E-2</v>
      </c>
    </row>
    <row r="142" spans="2:3" x14ac:dyDescent="0.55000000000000004">
      <c r="B142" s="88">
        <v>-0.22</v>
      </c>
      <c r="C142" s="123">
        <f t="shared" si="2"/>
        <v>8.8956869300668165E-2</v>
      </c>
    </row>
    <row r="143" spans="2:3" x14ac:dyDescent="0.55000000000000004">
      <c r="B143" s="88">
        <v>-0.2</v>
      </c>
      <c r="C143" s="123">
        <f t="shared" si="2"/>
        <v>9.0721654941518695E-2</v>
      </c>
    </row>
    <row r="144" spans="2:3" x14ac:dyDescent="0.55000000000000004">
      <c r="B144" s="88">
        <v>-0.18</v>
      </c>
      <c r="C144" s="123">
        <f t="shared" si="2"/>
        <v>9.2505004779626671E-2</v>
      </c>
    </row>
    <row r="145" spans="2:3" x14ac:dyDescent="0.55000000000000004">
      <c r="B145" s="88">
        <v>-0.16</v>
      </c>
      <c r="C145" s="123">
        <f t="shared" si="2"/>
        <v>9.4306643483225844E-2</v>
      </c>
    </row>
    <row r="146" spans="2:3" x14ac:dyDescent="0.55000000000000004">
      <c r="B146" s="88">
        <v>-0.14000000000000001</v>
      </c>
      <c r="C146" s="123">
        <f t="shared" si="2"/>
        <v>9.6126280485289817E-2</v>
      </c>
    </row>
    <row r="147" spans="2:3" x14ac:dyDescent="0.55000000000000004">
      <c r="B147" s="88">
        <v>-0.12</v>
      </c>
      <c r="C147" s="123">
        <f t="shared" si="2"/>
        <v>9.796360989542896E-2</v>
      </c>
    </row>
    <row r="148" spans="2:3" x14ac:dyDescent="0.55000000000000004">
      <c r="B148" s="88">
        <v>-0.1</v>
      </c>
      <c r="C148" s="123">
        <f t="shared" si="2"/>
        <v>9.9818310423829895E-2</v>
      </c>
    </row>
    <row r="149" spans="2:3" x14ac:dyDescent="0.55000000000000004">
      <c r="B149" s="88">
        <v>-8.0000000000000099E-2</v>
      </c>
      <c r="C149" s="123">
        <f t="shared" si="2"/>
        <v>0.10169004531755167</v>
      </c>
    </row>
    <row r="150" spans="2:3" x14ac:dyDescent="0.55000000000000004">
      <c r="B150" s="88">
        <v>-6.0000000000000102E-2</v>
      </c>
      <c r="C150" s="123">
        <f t="shared" si="2"/>
        <v>0.10357846230948296</v>
      </c>
    </row>
    <row r="151" spans="2:3" x14ac:dyDescent="0.55000000000000004">
      <c r="B151" s="88">
        <v>-0.04</v>
      </c>
      <c r="C151" s="123">
        <f t="shared" si="2"/>
        <v>0.10548319358025536</v>
      </c>
    </row>
    <row r="152" spans="2:3" x14ac:dyDescent="0.55000000000000004">
      <c r="B152" s="88">
        <v>-0.02</v>
      </c>
      <c r="C152" s="123">
        <f t="shared" si="2"/>
        <v>0.10740385573339654</v>
      </c>
    </row>
    <row r="153" spans="2:3" x14ac:dyDescent="0.55000000000000004">
      <c r="B153" s="88">
        <v>0</v>
      </c>
      <c r="C153" s="123">
        <f t="shared" si="2"/>
        <v>0.10934004978399575</v>
      </c>
    </row>
    <row r="154" spans="2:3" x14ac:dyDescent="0.55000000000000004">
      <c r="B154" s="88">
        <v>0.02</v>
      </c>
      <c r="C154" s="123">
        <f t="shared" si="2"/>
        <v>0.11129136116114255</v>
      </c>
    </row>
    <row r="155" spans="2:3" x14ac:dyDescent="0.55000000000000004">
      <c r="B155" s="88">
        <v>0.04</v>
      </c>
      <c r="C155" s="123">
        <f t="shared" si="2"/>
        <v>0.11325735972438669</v>
      </c>
    </row>
    <row r="156" spans="2:3" x14ac:dyDescent="0.55000000000000004">
      <c r="B156" s="88">
        <v>6.0000000000000102E-2</v>
      </c>
      <c r="C156" s="123">
        <f t="shared" si="2"/>
        <v>0.11523759979445426</v>
      </c>
    </row>
    <row r="157" spans="2:3" x14ac:dyDescent="0.55000000000000004">
      <c r="B157" s="88">
        <v>8.0000000000000099E-2</v>
      </c>
      <c r="C157" s="123">
        <f t="shared" si="2"/>
        <v>0.11723162019844158</v>
      </c>
    </row>
    <row r="158" spans="2:3" x14ac:dyDescent="0.55000000000000004">
      <c r="B158" s="88">
        <v>0.1</v>
      </c>
      <c r="C158" s="123">
        <f t="shared" si="2"/>
        <v>0.1192389443296937</v>
      </c>
    </row>
    <row r="159" spans="2:3" x14ac:dyDescent="0.55000000000000004">
      <c r="B159" s="88">
        <v>0.12</v>
      </c>
      <c r="C159" s="123">
        <f t="shared" si="2"/>
        <v>0.12125908022255996</v>
      </c>
    </row>
    <row r="160" spans="2:3" x14ac:dyDescent="0.55000000000000004">
      <c r="B160" s="88">
        <v>0.14000000000000001</v>
      </c>
      <c r="C160" s="123">
        <f t="shared" si="2"/>
        <v>0.12329152064220353</v>
      </c>
    </row>
    <row r="161" spans="2:3" x14ac:dyDescent="0.55000000000000004">
      <c r="B161" s="88">
        <v>0.16</v>
      </c>
      <c r="C161" s="123">
        <f t="shared" si="2"/>
        <v>0.12533574318962648</v>
      </c>
    </row>
    <row r="162" spans="2:3" x14ac:dyDescent="0.55000000000000004">
      <c r="B162" s="88">
        <v>0.18</v>
      </c>
      <c r="C162" s="123">
        <f t="shared" si="2"/>
        <v>0.12739121042205429</v>
      </c>
    </row>
    <row r="163" spans="2:3" x14ac:dyDescent="0.55000000000000004">
      <c r="B163" s="88">
        <v>0.2</v>
      </c>
      <c r="C163" s="123">
        <f t="shared" si="2"/>
        <v>0.12945736998880863</v>
      </c>
    </row>
    <row r="164" spans="2:3" x14ac:dyDescent="0.55000000000000004">
      <c r="B164" s="88">
        <v>0.22</v>
      </c>
      <c r="C164" s="123">
        <f t="shared" si="2"/>
        <v>0.13153365478277887</v>
      </c>
    </row>
    <row r="165" spans="2:3" x14ac:dyDescent="0.55000000000000004">
      <c r="B165" s="88">
        <v>0.24</v>
      </c>
      <c r="C165" s="123">
        <f t="shared" si="2"/>
        <v>0.1336194831075849</v>
      </c>
    </row>
    <row r="166" spans="2:3" x14ac:dyDescent="0.55000000000000004">
      <c r="B166" s="88">
        <v>0.26</v>
      </c>
      <c r="C166" s="123">
        <f t="shared" si="2"/>
        <v>0.13571425886050631</v>
      </c>
    </row>
    <row r="167" spans="2:3" x14ac:dyDescent="0.55000000000000004">
      <c r="B167" s="88">
        <v>0.28000000000000003</v>
      </c>
      <c r="C167" s="123">
        <f t="shared" si="2"/>
        <v>0.13781737173123421</v>
      </c>
    </row>
    <row r="168" spans="2:3" x14ac:dyDescent="0.55000000000000004">
      <c r="B168" s="88">
        <v>0.3</v>
      </c>
      <c r="C168" s="123">
        <f t="shared" si="2"/>
        <v>0.13992819741648285</v>
      </c>
    </row>
    <row r="169" spans="2:3" x14ac:dyDescent="0.55000000000000004">
      <c r="B169" s="88">
        <v>0.32</v>
      </c>
      <c r="C169" s="123">
        <f t="shared" si="2"/>
        <v>0.14204609785047864</v>
      </c>
    </row>
    <row r="170" spans="2:3" x14ac:dyDescent="0.55000000000000004">
      <c r="B170" s="88">
        <v>0.34</v>
      </c>
      <c r="C170" s="123">
        <f t="shared" si="2"/>
        <v>0.14417042145132553</v>
      </c>
    </row>
    <row r="171" spans="2:3" x14ac:dyDescent="0.55000000000000004">
      <c r="B171" s="88">
        <v>0.36</v>
      </c>
      <c r="C171" s="123">
        <f t="shared" si="2"/>
        <v>0.14630050338322484</v>
      </c>
    </row>
    <row r="172" spans="2:3" x14ac:dyDescent="0.55000000000000004">
      <c r="B172" s="88">
        <v>0.38</v>
      </c>
      <c r="C172" s="123">
        <f t="shared" si="2"/>
        <v>0.14843566583450743</v>
      </c>
    </row>
    <row r="173" spans="2:3" x14ac:dyDescent="0.55000000000000004">
      <c r="B173" s="88">
        <v>0.4</v>
      </c>
      <c r="C173" s="123">
        <f t="shared" si="2"/>
        <v>0.15057521831141632</v>
      </c>
    </row>
    <row r="174" spans="2:3" x14ac:dyDescent="0.55000000000000004">
      <c r="B174" s="88">
        <v>0.42</v>
      </c>
      <c r="C174" s="123">
        <f t="shared" si="2"/>
        <v>0.15271845794755692</v>
      </c>
    </row>
    <row r="175" spans="2:3" x14ac:dyDescent="0.55000000000000004">
      <c r="B175" s="88">
        <v>0.44</v>
      </c>
      <c r="C175" s="123">
        <f t="shared" si="2"/>
        <v>0.15486466982891081</v>
      </c>
    </row>
    <row r="176" spans="2:3" x14ac:dyDescent="0.55000000000000004">
      <c r="B176" s="88">
        <v>0.46</v>
      </c>
      <c r="C176" s="123">
        <f t="shared" si="2"/>
        <v>0.15701312733428807</v>
      </c>
    </row>
    <row r="177" spans="2:3" x14ac:dyDescent="0.55000000000000004">
      <c r="B177" s="88">
        <v>0.48</v>
      </c>
      <c r="C177" s="123">
        <f t="shared" si="2"/>
        <v>0.15916309249107302</v>
      </c>
    </row>
    <row r="178" spans="2:3" x14ac:dyDescent="0.55000000000000004">
      <c r="B178" s="88">
        <v>0.5</v>
      </c>
      <c r="C178" s="123">
        <f t="shared" si="2"/>
        <v>0.1613138163460956</v>
      </c>
    </row>
    <row r="179" spans="2:3" x14ac:dyDescent="0.55000000000000004">
      <c r="B179" s="88">
        <v>0.52</v>
      </c>
      <c r="C179" s="123">
        <f t="shared" si="2"/>
        <v>0.16346453935143954</v>
      </c>
    </row>
    <row r="180" spans="2:3" x14ac:dyDescent="0.55000000000000004">
      <c r="B180" s="88">
        <v>0.54</v>
      </c>
      <c r="C180" s="123">
        <f t="shared" si="2"/>
        <v>0.16561449176497905</v>
      </c>
    </row>
    <row r="181" spans="2:3" x14ac:dyDescent="0.55000000000000004">
      <c r="B181" s="88">
        <v>0.56000000000000005</v>
      </c>
      <c r="C181" s="123">
        <f t="shared" si="2"/>
        <v>0.16776289406541142</v>
      </c>
    </row>
    <row r="182" spans="2:3" x14ac:dyDescent="0.55000000000000004">
      <c r="B182" s="88">
        <v>0.57999999999999996</v>
      </c>
      <c r="C182" s="123">
        <f t="shared" si="2"/>
        <v>0.16990895738153394</v>
      </c>
    </row>
    <row r="183" spans="2:3" x14ac:dyDescent="0.55000000000000004">
      <c r="B183" s="88">
        <v>0.6</v>
      </c>
      <c r="C183" s="123">
        <f t="shared" si="2"/>
        <v>0.17205188393549181</v>
      </c>
    </row>
    <row r="184" spans="2:3" x14ac:dyDescent="0.55000000000000004">
      <c r="B184" s="88">
        <v>0.62</v>
      </c>
      <c r="C184" s="123">
        <f t="shared" si="2"/>
        <v>0.17419086749970211</v>
      </c>
    </row>
    <row r="185" spans="2:3" x14ac:dyDescent="0.55000000000000004">
      <c r="B185" s="88">
        <v>0.64</v>
      </c>
      <c r="C185" s="123">
        <f t="shared" si="2"/>
        <v>0.1763250938671386</v>
      </c>
    </row>
    <row r="186" spans="2:3" x14ac:dyDescent="0.55000000000000004">
      <c r="B186" s="88">
        <v>0.66</v>
      </c>
      <c r="C186" s="123">
        <f t="shared" si="2"/>
        <v>0.17845374133464098</v>
      </c>
    </row>
    <row r="187" spans="2:3" x14ac:dyDescent="0.55000000000000004">
      <c r="B187" s="88">
        <v>0.68</v>
      </c>
      <c r="C187" s="123">
        <f t="shared" si="2"/>
        <v>0.18057598119889204</v>
      </c>
    </row>
    <row r="188" spans="2:3" x14ac:dyDescent="0.55000000000000004">
      <c r="B188" s="88">
        <v>0.7</v>
      </c>
      <c r="C188" s="123">
        <f t="shared" si="2"/>
        <v>0.18269097826468561</v>
      </c>
    </row>
    <row r="189" spans="2:3" x14ac:dyDescent="0.55000000000000004">
      <c r="B189" s="88">
        <v>0.72</v>
      </c>
      <c r="C189" s="123">
        <f t="shared" si="2"/>
        <v>0.1847978913650887</v>
      </c>
    </row>
    <row r="190" spans="2:3" x14ac:dyDescent="0.55000000000000004">
      <c r="B190" s="88">
        <v>0.74</v>
      </c>
      <c r="C190" s="123">
        <f t="shared" si="2"/>
        <v>0.18689587389308041</v>
      </c>
    </row>
    <row r="191" spans="2:3" x14ac:dyDescent="0.55000000000000004">
      <c r="B191" s="88">
        <v>0.76</v>
      </c>
      <c r="C191" s="123">
        <f t="shared" si="2"/>
        <v>0.18898407434423259</v>
      </c>
    </row>
    <row r="192" spans="2:3" x14ac:dyDescent="0.55000000000000004">
      <c r="B192" s="88">
        <v>0.78</v>
      </c>
      <c r="C192" s="123">
        <f t="shared" si="2"/>
        <v>0.19106163686997754</v>
      </c>
    </row>
    <row r="193" spans="2:3" x14ac:dyDescent="0.55000000000000004">
      <c r="B193" s="88">
        <v>0.8</v>
      </c>
      <c r="C193" s="123">
        <f t="shared" si="2"/>
        <v>0.19312770184098851</v>
      </c>
    </row>
    <row r="194" spans="2:3" x14ac:dyDescent="0.55000000000000004">
      <c r="B194" s="88">
        <v>0.82</v>
      </c>
      <c r="C194" s="123">
        <f t="shared" si="2"/>
        <v>0.19518140642018292</v>
      </c>
    </row>
    <row r="195" spans="2:3" x14ac:dyDescent="0.55000000000000004">
      <c r="B195" s="88">
        <v>0.84</v>
      </c>
      <c r="C195" s="123">
        <f t="shared" si="2"/>
        <v>0.19722188514483929</v>
      </c>
    </row>
    <row r="196" spans="2:3" x14ac:dyDescent="0.55000000000000004">
      <c r="B196" s="88">
        <v>0.86</v>
      </c>
      <c r="C196" s="123">
        <f t="shared" ref="C196:C259" si="3">_xlfn.NORM.DIST(B196,F$5,F$6,0)</f>
        <v>0.19924827051730185</v>
      </c>
    </row>
    <row r="197" spans="2:3" x14ac:dyDescent="0.55000000000000004">
      <c r="B197" s="88">
        <v>0.88</v>
      </c>
      <c r="C197" s="123">
        <f t="shared" si="3"/>
        <v>0.20125969360373144</v>
      </c>
    </row>
    <row r="198" spans="2:3" x14ac:dyDescent="0.55000000000000004">
      <c r="B198" s="88">
        <v>0.9</v>
      </c>
      <c r="C198" s="123">
        <f t="shared" si="3"/>
        <v>0.20325528464034476</v>
      </c>
    </row>
    <row r="199" spans="2:3" x14ac:dyDescent="0.55000000000000004">
      <c r="B199" s="88">
        <v>0.92</v>
      </c>
      <c r="C199" s="123">
        <f t="shared" si="3"/>
        <v>0.20523417364656862</v>
      </c>
    </row>
    <row r="200" spans="2:3" x14ac:dyDescent="0.55000000000000004">
      <c r="B200" s="88">
        <v>0.94</v>
      </c>
      <c r="C200" s="123">
        <f t="shared" si="3"/>
        <v>0.20719549104452242</v>
      </c>
    </row>
    <row r="201" spans="2:3" x14ac:dyDescent="0.55000000000000004">
      <c r="B201" s="88">
        <v>0.96</v>
      </c>
      <c r="C201" s="123">
        <f t="shared" si="3"/>
        <v>0.20913836828422749</v>
      </c>
    </row>
    <row r="202" spans="2:3" x14ac:dyDescent="0.55000000000000004">
      <c r="B202" s="88">
        <v>0.98</v>
      </c>
      <c r="C202" s="123">
        <f t="shared" si="3"/>
        <v>0.21106193847392854</v>
      </c>
    </row>
    <row r="203" spans="2:3" x14ac:dyDescent="0.55000000000000004">
      <c r="B203" s="88">
        <v>1</v>
      </c>
      <c r="C203" s="123">
        <f t="shared" si="3"/>
        <v>0.21296533701490147</v>
      </c>
    </row>
    <row r="204" spans="2:3" x14ac:dyDescent="0.55000000000000004">
      <c r="B204" s="88">
        <v>1.02</v>
      </c>
      <c r="C204" s="123">
        <f t="shared" si="3"/>
        <v>0.21484770224010893</v>
      </c>
    </row>
    <row r="205" spans="2:3" x14ac:dyDescent="0.55000000000000004">
      <c r="B205" s="88">
        <v>1.04</v>
      </c>
      <c r="C205" s="123">
        <f t="shared" si="3"/>
        <v>0.21670817605605477</v>
      </c>
    </row>
    <row r="206" spans="2:3" x14ac:dyDescent="0.55000000000000004">
      <c r="B206" s="88">
        <v>1.06</v>
      </c>
      <c r="C206" s="123">
        <f t="shared" si="3"/>
        <v>0.21854590458717868</v>
      </c>
    </row>
    <row r="207" spans="2:3" x14ac:dyDescent="0.55000000000000004">
      <c r="B207" s="88">
        <v>1.08</v>
      </c>
      <c r="C207" s="123">
        <f t="shared" si="3"/>
        <v>0.22036003882212371</v>
      </c>
    </row>
    <row r="208" spans="2:3" x14ac:dyDescent="0.55000000000000004">
      <c r="B208" s="88">
        <v>1.1000000000000001</v>
      </c>
      <c r="C208" s="123">
        <f t="shared" si="3"/>
        <v>0.22214973526119977</v>
      </c>
    </row>
    <row r="209" spans="2:3" x14ac:dyDescent="0.55000000000000004">
      <c r="B209" s="88">
        <v>1.1200000000000001</v>
      </c>
      <c r="C209" s="123">
        <f t="shared" si="3"/>
        <v>0.22391415656436059</v>
      </c>
    </row>
    <row r="210" spans="2:3" x14ac:dyDescent="0.55000000000000004">
      <c r="B210" s="88">
        <v>1.1399999999999999</v>
      </c>
      <c r="C210" s="123">
        <f t="shared" si="3"/>
        <v>0.22565247219900417</v>
      </c>
    </row>
    <row r="211" spans="2:3" x14ac:dyDescent="0.55000000000000004">
      <c r="B211" s="88">
        <v>1.1599999999999999</v>
      </c>
      <c r="C211" s="123">
        <f t="shared" si="3"/>
        <v>0.22736385908690168</v>
      </c>
    </row>
    <row r="212" spans="2:3" x14ac:dyDescent="0.55000000000000004">
      <c r="B212" s="88">
        <v>1.18</v>
      </c>
      <c r="C212" s="123">
        <f t="shared" si="3"/>
        <v>0.22904750224955539</v>
      </c>
    </row>
    <row r="213" spans="2:3" x14ac:dyDescent="0.55000000000000004">
      <c r="B213" s="88">
        <v>1.2</v>
      </c>
      <c r="C213" s="123">
        <f t="shared" si="3"/>
        <v>0.23070259545128194</v>
      </c>
    </row>
    <row r="214" spans="2:3" x14ac:dyDescent="0.55000000000000004">
      <c r="B214" s="88">
        <v>1.22</v>
      </c>
      <c r="C214" s="123">
        <f t="shared" si="3"/>
        <v>0.23232834183931633</v>
      </c>
    </row>
    <row r="215" spans="2:3" x14ac:dyDescent="0.55000000000000004">
      <c r="B215" s="88">
        <v>1.24</v>
      </c>
      <c r="C215" s="123">
        <f t="shared" si="3"/>
        <v>0.2339239545802283</v>
      </c>
    </row>
    <row r="216" spans="2:3" x14ac:dyDescent="0.55000000000000004">
      <c r="B216" s="88">
        <v>1.26</v>
      </c>
      <c r="C216" s="123">
        <f t="shared" si="3"/>
        <v>0.23548865749194386</v>
      </c>
    </row>
    <row r="217" spans="2:3" x14ac:dyDescent="0.55000000000000004">
      <c r="B217" s="88">
        <v>1.28</v>
      </c>
      <c r="C217" s="123">
        <f t="shared" si="3"/>
        <v>0.2370216856706647</v>
      </c>
    </row>
    <row r="218" spans="2:3" x14ac:dyDescent="0.55000000000000004">
      <c r="B218" s="88">
        <v>1.3</v>
      </c>
      <c r="C218" s="123">
        <f t="shared" si="3"/>
        <v>0.23852228611197931</v>
      </c>
    </row>
    <row r="219" spans="2:3" x14ac:dyDescent="0.55000000000000004">
      <c r="B219" s="88">
        <v>1.32</v>
      </c>
      <c r="C219" s="123">
        <f t="shared" si="3"/>
        <v>0.23998971832546212</v>
      </c>
    </row>
    <row r="220" spans="2:3" x14ac:dyDescent="0.55000000000000004">
      <c r="B220" s="88">
        <v>1.34</v>
      </c>
      <c r="C220" s="123">
        <f t="shared" si="3"/>
        <v>0.24142325494206146</v>
      </c>
    </row>
    <row r="221" spans="2:3" x14ac:dyDescent="0.55000000000000004">
      <c r="B221" s="88">
        <v>1.36</v>
      </c>
      <c r="C221" s="123">
        <f t="shared" si="3"/>
        <v>0.24282218231358038</v>
      </c>
    </row>
    <row r="222" spans="2:3" x14ac:dyDescent="0.55000000000000004">
      <c r="B222" s="88">
        <v>1.38</v>
      </c>
      <c r="C222" s="123">
        <f t="shared" si="3"/>
        <v>0.24418580110355978</v>
      </c>
    </row>
    <row r="223" spans="2:3" x14ac:dyDescent="0.55000000000000004">
      <c r="B223" s="88">
        <v>1.4</v>
      </c>
      <c r="C223" s="123">
        <f t="shared" si="3"/>
        <v>0.2455134268688822</v>
      </c>
    </row>
    <row r="224" spans="2:3" x14ac:dyDescent="0.55000000000000004">
      <c r="B224" s="88">
        <v>1.42</v>
      </c>
      <c r="C224" s="123">
        <f t="shared" si="3"/>
        <v>0.24680439063141862</v>
      </c>
    </row>
    <row r="225" spans="2:3" x14ac:dyDescent="0.55000000000000004">
      <c r="B225" s="88">
        <v>1.44</v>
      </c>
      <c r="C225" s="123">
        <f t="shared" si="3"/>
        <v>0.2480580394390518</v>
      </c>
    </row>
    <row r="226" spans="2:3" x14ac:dyDescent="0.55000000000000004">
      <c r="B226" s="88">
        <v>1.46</v>
      </c>
      <c r="C226" s="123">
        <f t="shared" si="3"/>
        <v>0.2492737369154189</v>
      </c>
    </row>
    <row r="227" spans="2:3" x14ac:dyDescent="0.55000000000000004">
      <c r="B227" s="88">
        <v>1.48</v>
      </c>
      <c r="C227" s="123">
        <f t="shared" si="3"/>
        <v>0.25045086379772552</v>
      </c>
    </row>
    <row r="228" spans="2:3" x14ac:dyDescent="0.55000000000000004">
      <c r="B228" s="88">
        <v>1.5</v>
      </c>
      <c r="C228" s="123">
        <f t="shared" si="3"/>
        <v>0.25158881846199543</v>
      </c>
    </row>
    <row r="229" spans="2:3" x14ac:dyDescent="0.55000000000000004">
      <c r="B229" s="88">
        <v>1.52</v>
      </c>
      <c r="C229" s="123">
        <f t="shared" si="3"/>
        <v>0.25268701743513444</v>
      </c>
    </row>
    <row r="230" spans="2:3" x14ac:dyDescent="0.55000000000000004">
      <c r="B230" s="88">
        <v>1.54</v>
      </c>
      <c r="C230" s="123">
        <f t="shared" si="3"/>
        <v>0.25374489589319621</v>
      </c>
    </row>
    <row r="231" spans="2:3" x14ac:dyDescent="0.55000000000000004">
      <c r="B231" s="88">
        <v>1.56</v>
      </c>
      <c r="C231" s="123">
        <f t="shared" si="3"/>
        <v>0.25476190814525718</v>
      </c>
    </row>
    <row r="232" spans="2:3" x14ac:dyDescent="0.55000000000000004">
      <c r="B232" s="88">
        <v>1.58</v>
      </c>
      <c r="C232" s="123">
        <f t="shared" si="3"/>
        <v>0.25573752810231903</v>
      </c>
    </row>
    <row r="233" spans="2:3" x14ac:dyDescent="0.55000000000000004">
      <c r="B233" s="88">
        <v>1.6</v>
      </c>
      <c r="C233" s="123">
        <f t="shared" si="3"/>
        <v>0.25667124973067601</v>
      </c>
    </row>
    <row r="234" spans="2:3" x14ac:dyDescent="0.55000000000000004">
      <c r="B234" s="88">
        <v>1.62</v>
      </c>
      <c r="C234" s="123">
        <f t="shared" si="3"/>
        <v>0.25756258748919902</v>
      </c>
    </row>
    <row r="235" spans="2:3" x14ac:dyDescent="0.55000000000000004">
      <c r="B235" s="88">
        <v>1.64</v>
      </c>
      <c r="C235" s="123">
        <f t="shared" si="3"/>
        <v>0.25841107675000941</v>
      </c>
    </row>
    <row r="236" spans="2:3" x14ac:dyDescent="0.55000000000000004">
      <c r="B236" s="88">
        <v>1.66</v>
      </c>
      <c r="C236" s="123">
        <f t="shared" si="3"/>
        <v>0.25921627420203081</v>
      </c>
    </row>
    <row r="237" spans="2:3" x14ac:dyDescent="0.55000000000000004">
      <c r="B237" s="88">
        <v>1.68</v>
      </c>
      <c r="C237" s="123">
        <f t="shared" si="3"/>
        <v>0.25997775823692909</v>
      </c>
    </row>
    <row r="238" spans="2:3" x14ac:dyDescent="0.55000000000000004">
      <c r="B238" s="88">
        <v>1.7</v>
      </c>
      <c r="C238" s="123">
        <f t="shared" si="3"/>
        <v>0.26069512931697059</v>
      </c>
    </row>
    <row r="239" spans="2:3" x14ac:dyDescent="0.55000000000000004">
      <c r="B239" s="88">
        <v>1.72</v>
      </c>
      <c r="C239" s="123">
        <f t="shared" si="3"/>
        <v>0.26136801032434837</v>
      </c>
    </row>
    <row r="240" spans="2:3" x14ac:dyDescent="0.55000000000000004">
      <c r="B240" s="88">
        <v>1.74</v>
      </c>
      <c r="C240" s="123">
        <f t="shared" si="3"/>
        <v>0.26199604689154993</v>
      </c>
    </row>
    <row r="241" spans="2:3" x14ac:dyDescent="0.55000000000000004">
      <c r="B241" s="88">
        <v>1.76</v>
      </c>
      <c r="C241" s="123">
        <f t="shared" si="3"/>
        <v>0.26257890771236053</v>
      </c>
    </row>
    <row r="242" spans="2:3" x14ac:dyDescent="0.55000000000000004">
      <c r="B242" s="88">
        <v>1.78</v>
      </c>
      <c r="C242" s="123">
        <f t="shared" si="3"/>
        <v>0.26311628483312061</v>
      </c>
    </row>
    <row r="243" spans="2:3" x14ac:dyDescent="0.55000000000000004">
      <c r="B243" s="88">
        <v>1.8</v>
      </c>
      <c r="C243" s="123">
        <f t="shared" si="3"/>
        <v>0.26360789392387846</v>
      </c>
    </row>
    <row r="244" spans="2:3" x14ac:dyDescent="0.55000000000000004">
      <c r="B244" s="88">
        <v>1.82</v>
      </c>
      <c r="C244" s="123">
        <f t="shared" si="3"/>
        <v>0.26405347452910405</v>
      </c>
    </row>
    <row r="245" spans="2:3" x14ac:dyDescent="0.55000000000000004">
      <c r="B245" s="88">
        <v>1.84</v>
      </c>
      <c r="C245" s="123">
        <f t="shared" si="3"/>
        <v>0.26445279029765484</v>
      </c>
    </row>
    <row r="246" spans="2:3" x14ac:dyDescent="0.55000000000000004">
      <c r="B246" s="88">
        <v>1.86</v>
      </c>
      <c r="C246" s="123">
        <f t="shared" si="3"/>
        <v>0.26480562919170864</v>
      </c>
    </row>
    <row r="247" spans="2:3" x14ac:dyDescent="0.55000000000000004">
      <c r="B247" s="88">
        <v>1.88</v>
      </c>
      <c r="C247" s="123">
        <f t="shared" si="3"/>
        <v>0.2651118036744059</v>
      </c>
    </row>
    <row r="248" spans="2:3" x14ac:dyDescent="0.55000000000000004">
      <c r="B248" s="88">
        <v>1.9</v>
      </c>
      <c r="C248" s="123">
        <f t="shared" si="3"/>
        <v>0.26537115087596813</v>
      </c>
    </row>
    <row r="249" spans="2:3" x14ac:dyDescent="0.55000000000000004">
      <c r="B249" s="88">
        <v>1.92</v>
      </c>
      <c r="C249" s="123">
        <f t="shared" si="3"/>
        <v>0.26558353273808677</v>
      </c>
    </row>
    <row r="250" spans="2:3" x14ac:dyDescent="0.55000000000000004">
      <c r="B250" s="88">
        <v>1.94</v>
      </c>
      <c r="C250" s="123">
        <f t="shared" si="3"/>
        <v>0.26574883613640338</v>
      </c>
    </row>
    <row r="251" spans="2:3" x14ac:dyDescent="0.55000000000000004">
      <c r="B251" s="88">
        <v>1.96</v>
      </c>
      <c r="C251" s="123">
        <f t="shared" si="3"/>
        <v>0.26586697298092921</v>
      </c>
    </row>
    <row r="252" spans="2:3" x14ac:dyDescent="0.55000000000000004">
      <c r="B252" s="88">
        <v>1.98</v>
      </c>
      <c r="C252" s="123">
        <f t="shared" si="3"/>
        <v>0.26593788029427906</v>
      </c>
    </row>
    <row r="253" spans="2:3" x14ac:dyDescent="0.55000000000000004">
      <c r="B253" s="88">
        <v>2</v>
      </c>
      <c r="C253" s="123">
        <f t="shared" si="3"/>
        <v>0.26596152026762176</v>
      </c>
    </row>
    <row r="254" spans="2:3" x14ac:dyDescent="0.55000000000000004">
      <c r="B254" s="88">
        <v>2.02</v>
      </c>
      <c r="C254" s="123">
        <f t="shared" si="3"/>
        <v>0.26593788029427906</v>
      </c>
    </row>
    <row r="255" spans="2:3" x14ac:dyDescent="0.55000000000000004">
      <c r="B255" s="88">
        <v>2.04</v>
      </c>
      <c r="C255" s="123">
        <f t="shared" si="3"/>
        <v>0.26586697298092921</v>
      </c>
    </row>
    <row r="256" spans="2:3" x14ac:dyDescent="0.55000000000000004">
      <c r="B256" s="88">
        <v>2.06</v>
      </c>
      <c r="C256" s="123">
        <f t="shared" si="3"/>
        <v>0.26574883613640338</v>
      </c>
    </row>
    <row r="257" spans="2:3" x14ac:dyDescent="0.55000000000000004">
      <c r="B257" s="88">
        <v>2.08</v>
      </c>
      <c r="C257" s="123">
        <f t="shared" si="3"/>
        <v>0.26558353273808677</v>
      </c>
    </row>
    <row r="258" spans="2:3" x14ac:dyDescent="0.55000000000000004">
      <c r="B258" s="88">
        <v>2.1</v>
      </c>
      <c r="C258" s="123">
        <f t="shared" si="3"/>
        <v>0.26537115087596813</v>
      </c>
    </row>
    <row r="259" spans="2:3" x14ac:dyDescent="0.55000000000000004">
      <c r="B259" s="88">
        <v>2.12</v>
      </c>
      <c r="C259" s="123">
        <f t="shared" si="3"/>
        <v>0.2651118036744059</v>
      </c>
    </row>
    <row r="260" spans="2:3" x14ac:dyDescent="0.55000000000000004">
      <c r="B260" s="88">
        <v>2.14</v>
      </c>
      <c r="C260" s="123">
        <f t="shared" ref="C260:C323" si="4">_xlfn.NORM.DIST(B260,F$5,F$6,0)</f>
        <v>0.26480562919170864</v>
      </c>
    </row>
    <row r="261" spans="2:3" x14ac:dyDescent="0.55000000000000004">
      <c r="B261" s="88">
        <v>2.16</v>
      </c>
      <c r="C261" s="123">
        <f t="shared" si="4"/>
        <v>0.26445279029765484</v>
      </c>
    </row>
    <row r="262" spans="2:3" x14ac:dyDescent="0.55000000000000004">
      <c r="B262" s="88">
        <v>2.1800000000000099</v>
      </c>
      <c r="C262" s="123">
        <f t="shared" si="4"/>
        <v>0.26405347452910383</v>
      </c>
    </row>
    <row r="263" spans="2:3" x14ac:dyDescent="0.55000000000000004">
      <c r="B263" s="88">
        <v>2.2000000000000002</v>
      </c>
      <c r="C263" s="123">
        <f t="shared" si="4"/>
        <v>0.26360789392387846</v>
      </c>
    </row>
    <row r="264" spans="2:3" x14ac:dyDescent="0.55000000000000004">
      <c r="B264" s="88">
        <v>2.2200000000000002</v>
      </c>
      <c r="C264" s="123">
        <f t="shared" si="4"/>
        <v>0.26311628483312061</v>
      </c>
    </row>
    <row r="265" spans="2:3" x14ac:dyDescent="0.55000000000000004">
      <c r="B265" s="88">
        <v>2.2400000000000002</v>
      </c>
      <c r="C265" s="123">
        <f t="shared" si="4"/>
        <v>0.26257890771236053</v>
      </c>
    </row>
    <row r="266" spans="2:3" x14ac:dyDescent="0.55000000000000004">
      <c r="B266" s="88">
        <v>2.26000000000001</v>
      </c>
      <c r="C266" s="123">
        <f t="shared" si="4"/>
        <v>0.26199604689154965</v>
      </c>
    </row>
    <row r="267" spans="2:3" x14ac:dyDescent="0.55000000000000004">
      <c r="B267" s="88">
        <v>2.2799999999999998</v>
      </c>
      <c r="C267" s="123">
        <f t="shared" si="4"/>
        <v>0.26136801032434837</v>
      </c>
    </row>
    <row r="268" spans="2:3" x14ac:dyDescent="0.55000000000000004">
      <c r="B268" s="88">
        <v>2.2999999999999998</v>
      </c>
      <c r="C268" s="123">
        <f t="shared" si="4"/>
        <v>0.26069512931697064</v>
      </c>
    </row>
    <row r="269" spans="2:3" x14ac:dyDescent="0.55000000000000004">
      <c r="B269" s="88">
        <v>2.3199999999999998</v>
      </c>
      <c r="C269" s="123">
        <f t="shared" si="4"/>
        <v>0.25997775823692909</v>
      </c>
    </row>
    <row r="270" spans="2:3" x14ac:dyDescent="0.55000000000000004">
      <c r="B270" s="88">
        <v>2.3400000000000101</v>
      </c>
      <c r="C270" s="123">
        <f t="shared" si="4"/>
        <v>0.25921627420203042</v>
      </c>
    </row>
    <row r="271" spans="2:3" x14ac:dyDescent="0.55000000000000004">
      <c r="B271" s="88">
        <v>2.36</v>
      </c>
      <c r="C271" s="123">
        <f t="shared" si="4"/>
        <v>0.25841107675000941</v>
      </c>
    </row>
    <row r="272" spans="2:3" x14ac:dyDescent="0.55000000000000004">
      <c r="B272" s="88">
        <v>2.38</v>
      </c>
      <c r="C272" s="123">
        <f t="shared" si="4"/>
        <v>0.25756258748919902</v>
      </c>
    </row>
    <row r="273" spans="2:3" x14ac:dyDescent="0.55000000000000004">
      <c r="B273" s="88">
        <v>2.4</v>
      </c>
      <c r="C273" s="123">
        <f t="shared" si="4"/>
        <v>0.25667124973067601</v>
      </c>
    </row>
    <row r="274" spans="2:3" x14ac:dyDescent="0.55000000000000004">
      <c r="B274" s="88">
        <v>2.4200000000000101</v>
      </c>
      <c r="C274" s="123">
        <f t="shared" si="4"/>
        <v>0.25573752810231853</v>
      </c>
    </row>
    <row r="275" spans="2:3" x14ac:dyDescent="0.55000000000000004">
      <c r="B275" s="88">
        <v>2.44</v>
      </c>
      <c r="C275" s="123">
        <f t="shared" si="4"/>
        <v>0.25476190814525718</v>
      </c>
    </row>
    <row r="276" spans="2:3" x14ac:dyDescent="0.55000000000000004">
      <c r="B276" s="88">
        <v>2.46</v>
      </c>
      <c r="C276" s="123">
        <f t="shared" si="4"/>
        <v>0.25374489589319621</v>
      </c>
    </row>
    <row r="277" spans="2:3" x14ac:dyDescent="0.55000000000000004">
      <c r="B277" s="88">
        <v>2.48</v>
      </c>
      <c r="C277" s="123">
        <f t="shared" si="4"/>
        <v>0.25268701743513444</v>
      </c>
    </row>
    <row r="278" spans="2:3" x14ac:dyDescent="0.55000000000000004">
      <c r="B278" s="88">
        <v>2.5000000000000102</v>
      </c>
      <c r="C278" s="123">
        <f t="shared" si="4"/>
        <v>0.25158881846199488</v>
      </c>
    </row>
    <row r="279" spans="2:3" x14ac:dyDescent="0.55000000000000004">
      <c r="B279" s="88">
        <v>2.52</v>
      </c>
      <c r="C279" s="123">
        <f t="shared" si="4"/>
        <v>0.25045086379772552</v>
      </c>
    </row>
    <row r="280" spans="2:3" x14ac:dyDescent="0.55000000000000004">
      <c r="B280" s="88">
        <v>2.54</v>
      </c>
      <c r="C280" s="123">
        <f t="shared" si="4"/>
        <v>0.2492737369154189</v>
      </c>
    </row>
    <row r="281" spans="2:3" x14ac:dyDescent="0.55000000000000004">
      <c r="B281" s="88">
        <v>2.56</v>
      </c>
      <c r="C281" s="123">
        <f t="shared" si="4"/>
        <v>0.2480580394390518</v>
      </c>
    </row>
    <row r="282" spans="2:3" x14ac:dyDescent="0.55000000000000004">
      <c r="B282" s="88">
        <v>2.5800000000000098</v>
      </c>
      <c r="C282" s="123">
        <f t="shared" si="4"/>
        <v>0.24680439063141801</v>
      </c>
    </row>
    <row r="283" spans="2:3" x14ac:dyDescent="0.55000000000000004">
      <c r="B283" s="88">
        <v>2.6</v>
      </c>
      <c r="C283" s="123">
        <f t="shared" si="4"/>
        <v>0.2455134268688822</v>
      </c>
    </row>
    <row r="284" spans="2:3" x14ac:dyDescent="0.55000000000000004">
      <c r="B284" s="88">
        <v>2.62</v>
      </c>
      <c r="C284" s="123">
        <f t="shared" si="4"/>
        <v>0.24418580110355978</v>
      </c>
    </row>
    <row r="285" spans="2:3" x14ac:dyDescent="0.55000000000000004">
      <c r="B285" s="88">
        <v>2.6400000000000099</v>
      </c>
      <c r="C285" s="123">
        <f t="shared" si="4"/>
        <v>0.24282218231357966</v>
      </c>
    </row>
    <row r="286" spans="2:3" x14ac:dyDescent="0.55000000000000004">
      <c r="B286" s="88">
        <v>2.6600000000000099</v>
      </c>
      <c r="C286" s="123">
        <f t="shared" si="4"/>
        <v>0.24142325494206077</v>
      </c>
    </row>
    <row r="287" spans="2:3" x14ac:dyDescent="0.55000000000000004">
      <c r="B287" s="88">
        <v>2.6800000000000099</v>
      </c>
      <c r="C287" s="123">
        <f t="shared" si="4"/>
        <v>0.2399897183254614</v>
      </c>
    </row>
    <row r="288" spans="2:3" x14ac:dyDescent="0.55000000000000004">
      <c r="B288" s="88">
        <v>2.7</v>
      </c>
      <c r="C288" s="123">
        <f t="shared" si="4"/>
        <v>0.23852228611197929</v>
      </c>
    </row>
    <row r="289" spans="2:3" x14ac:dyDescent="0.55000000000000004">
      <c r="B289" s="88">
        <v>2.72000000000001</v>
      </c>
      <c r="C289" s="123">
        <f t="shared" si="4"/>
        <v>0.23702168567066401</v>
      </c>
    </row>
    <row r="290" spans="2:3" x14ac:dyDescent="0.55000000000000004">
      <c r="B290" s="88">
        <v>2.74000000000001</v>
      </c>
      <c r="C290" s="123">
        <f t="shared" si="4"/>
        <v>0.23548865749194312</v>
      </c>
    </row>
    <row r="291" spans="2:3" x14ac:dyDescent="0.55000000000000004">
      <c r="B291" s="88">
        <v>2.76000000000001</v>
      </c>
      <c r="C291" s="123">
        <f t="shared" si="4"/>
        <v>0.23392395458022749</v>
      </c>
    </row>
    <row r="292" spans="2:3" x14ac:dyDescent="0.55000000000000004">
      <c r="B292" s="88">
        <v>2.78</v>
      </c>
      <c r="C292" s="123">
        <f t="shared" si="4"/>
        <v>0.23232834183931636</v>
      </c>
    </row>
    <row r="293" spans="2:3" x14ac:dyDescent="0.55000000000000004">
      <c r="B293" s="88">
        <v>2.80000000000001</v>
      </c>
      <c r="C293" s="123">
        <f t="shared" si="4"/>
        <v>0.23070259545128111</v>
      </c>
    </row>
    <row r="294" spans="2:3" x14ac:dyDescent="0.55000000000000004">
      <c r="B294" s="88">
        <v>2.8200000000000101</v>
      </c>
      <c r="C294" s="123">
        <f t="shared" si="4"/>
        <v>0.22904750224955453</v>
      </c>
    </row>
    <row r="295" spans="2:3" x14ac:dyDescent="0.55000000000000004">
      <c r="B295" s="88">
        <v>2.8400000000000101</v>
      </c>
      <c r="C295" s="123">
        <f t="shared" si="4"/>
        <v>0.22736385908690085</v>
      </c>
    </row>
    <row r="296" spans="2:3" x14ac:dyDescent="0.55000000000000004">
      <c r="B296" s="88">
        <v>2.86</v>
      </c>
      <c r="C296" s="123">
        <f t="shared" si="4"/>
        <v>0.22565247219900419</v>
      </c>
    </row>
    <row r="297" spans="2:3" x14ac:dyDescent="0.55000000000000004">
      <c r="B297" s="88">
        <v>2.8800000000000101</v>
      </c>
      <c r="C297" s="123">
        <f t="shared" si="4"/>
        <v>0.2239141565643597</v>
      </c>
    </row>
    <row r="298" spans="2:3" x14ac:dyDescent="0.55000000000000004">
      <c r="B298" s="88">
        <v>2.9000000000000101</v>
      </c>
      <c r="C298" s="123">
        <f t="shared" si="4"/>
        <v>0.22214973526119888</v>
      </c>
    </row>
    <row r="299" spans="2:3" x14ac:dyDescent="0.55000000000000004">
      <c r="B299" s="88">
        <v>2.9200000000000101</v>
      </c>
      <c r="C299" s="123">
        <f t="shared" si="4"/>
        <v>0.22036003882212279</v>
      </c>
    </row>
    <row r="300" spans="2:3" x14ac:dyDescent="0.55000000000000004">
      <c r="B300" s="88">
        <v>2.94</v>
      </c>
      <c r="C300" s="123">
        <f t="shared" si="4"/>
        <v>0.21854590458717868</v>
      </c>
    </row>
    <row r="301" spans="2:3" x14ac:dyDescent="0.55000000000000004">
      <c r="B301" s="88">
        <v>2.9600000000000102</v>
      </c>
      <c r="C301" s="123">
        <f t="shared" si="4"/>
        <v>0.2167081760560538</v>
      </c>
    </row>
    <row r="302" spans="2:3" x14ac:dyDescent="0.55000000000000004">
      <c r="B302" s="88">
        <v>2.9800000000000102</v>
      </c>
      <c r="C302" s="123">
        <f t="shared" si="4"/>
        <v>0.21484770224010799</v>
      </c>
    </row>
    <row r="303" spans="2:3" x14ac:dyDescent="0.55000000000000004">
      <c r="B303" s="88">
        <v>3.0000000000000102</v>
      </c>
      <c r="C303" s="123">
        <f t="shared" si="4"/>
        <v>0.2129653370149005</v>
      </c>
    </row>
    <row r="304" spans="2:3" x14ac:dyDescent="0.55000000000000004">
      <c r="B304" s="88">
        <v>3.02</v>
      </c>
      <c r="C304" s="123">
        <f t="shared" si="4"/>
        <v>0.21106193847392854</v>
      </c>
    </row>
    <row r="305" spans="2:3" x14ac:dyDescent="0.55000000000000004">
      <c r="B305" s="88">
        <v>3.0400000000000098</v>
      </c>
      <c r="C305" s="123">
        <f t="shared" si="4"/>
        <v>0.20913836828422655</v>
      </c>
    </row>
    <row r="306" spans="2:3" x14ac:dyDescent="0.55000000000000004">
      <c r="B306" s="88">
        <v>3.0600000000000098</v>
      </c>
      <c r="C306" s="123">
        <f t="shared" si="4"/>
        <v>0.20719549104452151</v>
      </c>
    </row>
    <row r="307" spans="2:3" x14ac:dyDescent="0.55000000000000004">
      <c r="B307" s="88">
        <v>3.0800000000000098</v>
      </c>
      <c r="C307" s="123">
        <f t="shared" si="4"/>
        <v>0.20523417364656765</v>
      </c>
    </row>
    <row r="308" spans="2:3" x14ac:dyDescent="0.55000000000000004">
      <c r="B308" s="88">
        <v>3.1</v>
      </c>
      <c r="C308" s="123">
        <f t="shared" si="4"/>
        <v>0.20325528464034476</v>
      </c>
    </row>
    <row r="309" spans="2:3" x14ac:dyDescent="0.55000000000000004">
      <c r="B309" s="88">
        <v>3.1200000000000099</v>
      </c>
      <c r="C309" s="123">
        <f t="shared" si="4"/>
        <v>0.20125969360373047</v>
      </c>
    </row>
    <row r="310" spans="2:3" x14ac:dyDescent="0.55000000000000004">
      <c r="B310" s="88">
        <v>3.1400000000000099</v>
      </c>
      <c r="C310" s="123">
        <f t="shared" si="4"/>
        <v>0.19924827051730087</v>
      </c>
    </row>
    <row r="311" spans="2:3" x14ac:dyDescent="0.55000000000000004">
      <c r="B311" s="88">
        <v>3.1600000000000099</v>
      </c>
      <c r="C311" s="123">
        <f t="shared" si="4"/>
        <v>0.19722188514483829</v>
      </c>
    </row>
    <row r="312" spans="2:3" x14ac:dyDescent="0.55000000000000004">
      <c r="B312" s="88">
        <v>3.1800000000000099</v>
      </c>
      <c r="C312" s="123">
        <f t="shared" si="4"/>
        <v>0.19518140642018195</v>
      </c>
    </row>
    <row r="313" spans="2:3" x14ac:dyDescent="0.55000000000000004">
      <c r="B313" s="88">
        <v>3.2000000000000099</v>
      </c>
      <c r="C313" s="123">
        <f t="shared" si="4"/>
        <v>0.19312770184098746</v>
      </c>
    </row>
    <row r="314" spans="2:3" x14ac:dyDescent="0.55000000000000004">
      <c r="B314" s="88">
        <v>3.22000000000001</v>
      </c>
      <c r="C314" s="123">
        <f t="shared" si="4"/>
        <v>0.19106163686997651</v>
      </c>
    </row>
    <row r="315" spans="2:3" x14ac:dyDescent="0.55000000000000004">
      <c r="B315" s="88">
        <v>3.24000000000001</v>
      </c>
      <c r="C315" s="123">
        <f t="shared" si="4"/>
        <v>0.18898407434423156</v>
      </c>
    </row>
    <row r="316" spans="2:3" x14ac:dyDescent="0.55000000000000004">
      <c r="B316" s="88">
        <v>3.26000000000001</v>
      </c>
      <c r="C316" s="123">
        <f t="shared" si="4"/>
        <v>0.18689587389307935</v>
      </c>
    </row>
    <row r="317" spans="2:3" x14ac:dyDescent="0.55000000000000004">
      <c r="B317" s="88">
        <v>3.28000000000001</v>
      </c>
      <c r="C317" s="123">
        <f t="shared" si="4"/>
        <v>0.18479789136508767</v>
      </c>
    </row>
    <row r="318" spans="2:3" x14ac:dyDescent="0.55000000000000004">
      <c r="B318" s="88">
        <v>3.30000000000001</v>
      </c>
      <c r="C318" s="123">
        <f t="shared" si="4"/>
        <v>0.18269097826468458</v>
      </c>
    </row>
    <row r="319" spans="2:3" x14ac:dyDescent="0.55000000000000004">
      <c r="B319" s="88">
        <v>3.3200000000000101</v>
      </c>
      <c r="C319" s="123">
        <f t="shared" si="4"/>
        <v>0.18057598119889096</v>
      </c>
    </row>
    <row r="320" spans="2:3" x14ac:dyDescent="0.55000000000000004">
      <c r="B320" s="88">
        <v>3.3400000000000101</v>
      </c>
      <c r="C320" s="123">
        <f t="shared" si="4"/>
        <v>0.1784537413346399</v>
      </c>
    </row>
    <row r="321" spans="2:3" x14ac:dyDescent="0.55000000000000004">
      <c r="B321" s="88">
        <v>3.3600000000000101</v>
      </c>
      <c r="C321" s="123">
        <f t="shared" si="4"/>
        <v>0.17632509386713752</v>
      </c>
    </row>
    <row r="322" spans="2:3" x14ac:dyDescent="0.55000000000000004">
      <c r="B322" s="88">
        <v>3.3800000000000101</v>
      </c>
      <c r="C322" s="123">
        <f t="shared" si="4"/>
        <v>0.17419086749970103</v>
      </c>
    </row>
    <row r="323" spans="2:3" x14ac:dyDescent="0.55000000000000004">
      <c r="B323" s="88">
        <v>3.4000000000000101</v>
      </c>
      <c r="C323" s="123">
        <f t="shared" si="4"/>
        <v>0.17205188393549067</v>
      </c>
    </row>
    <row r="324" spans="2:3" x14ac:dyDescent="0.55000000000000004">
      <c r="B324" s="88">
        <v>3.4200000000000101</v>
      </c>
      <c r="C324" s="123">
        <f t="shared" ref="C324:C387" si="5">_xlfn.NORM.DIST(B324,F$5,F$6,0)</f>
        <v>0.16990895738153286</v>
      </c>
    </row>
    <row r="325" spans="2:3" x14ac:dyDescent="0.55000000000000004">
      <c r="B325" s="88">
        <v>3.4400000000000102</v>
      </c>
      <c r="C325" s="123">
        <f t="shared" si="5"/>
        <v>0.16776289406541031</v>
      </c>
    </row>
    <row r="326" spans="2:3" x14ac:dyDescent="0.55000000000000004">
      <c r="B326" s="88">
        <v>3.4600000000000102</v>
      </c>
      <c r="C326" s="123">
        <f t="shared" si="5"/>
        <v>0.16561449176497797</v>
      </c>
    </row>
    <row r="327" spans="2:3" x14ac:dyDescent="0.55000000000000004">
      <c r="B327" s="88">
        <v>3.4800000000000102</v>
      </c>
      <c r="C327" s="123">
        <f t="shared" si="5"/>
        <v>0.16346453935143843</v>
      </c>
    </row>
    <row r="328" spans="2:3" x14ac:dyDescent="0.55000000000000004">
      <c r="B328" s="88">
        <v>3.5000000000000102</v>
      </c>
      <c r="C328" s="123">
        <f t="shared" si="5"/>
        <v>0.16131381634609446</v>
      </c>
    </row>
    <row r="329" spans="2:3" x14ac:dyDescent="0.55000000000000004">
      <c r="B329" s="88">
        <v>3.5200000000000098</v>
      </c>
      <c r="C329" s="123">
        <f t="shared" si="5"/>
        <v>0.15916309249107197</v>
      </c>
    </row>
    <row r="330" spans="2:3" x14ac:dyDescent="0.55000000000000004">
      <c r="B330" s="88">
        <v>3.5400000000000098</v>
      </c>
      <c r="C330" s="123">
        <f t="shared" si="5"/>
        <v>0.15701312733428699</v>
      </c>
    </row>
    <row r="331" spans="2:3" x14ac:dyDescent="0.55000000000000004">
      <c r="B331" s="88">
        <v>3.5600000000000098</v>
      </c>
      <c r="C331" s="123">
        <f t="shared" si="5"/>
        <v>0.15486466982890976</v>
      </c>
    </row>
    <row r="332" spans="2:3" x14ac:dyDescent="0.55000000000000004">
      <c r="B332" s="88">
        <v>3.5800000000000098</v>
      </c>
      <c r="C332" s="123">
        <f t="shared" si="5"/>
        <v>0.1527184579475559</v>
      </c>
    </row>
    <row r="333" spans="2:3" x14ac:dyDescent="0.55000000000000004">
      <c r="B333" s="88">
        <v>3.6000000000000099</v>
      </c>
      <c r="C333" s="123">
        <f t="shared" si="5"/>
        <v>0.15057521831141527</v>
      </c>
    </row>
    <row r="334" spans="2:3" x14ac:dyDescent="0.55000000000000004">
      <c r="B334" s="88">
        <v>3.6200000000000099</v>
      </c>
      <c r="C334" s="123">
        <f t="shared" si="5"/>
        <v>0.1484356658345064</v>
      </c>
    </row>
    <row r="335" spans="2:3" x14ac:dyDescent="0.55000000000000004">
      <c r="B335" s="88">
        <v>3.6400000000000099</v>
      </c>
      <c r="C335" s="123">
        <f t="shared" si="5"/>
        <v>0.14630050338322378</v>
      </c>
    </row>
    <row r="336" spans="2:3" x14ac:dyDescent="0.55000000000000004">
      <c r="B336" s="88">
        <v>3.6600000000000099</v>
      </c>
      <c r="C336" s="123">
        <f t="shared" si="5"/>
        <v>0.14417042145132442</v>
      </c>
    </row>
    <row r="337" spans="2:3" x14ac:dyDescent="0.55000000000000004">
      <c r="B337" s="88">
        <v>3.6800000000000099</v>
      </c>
      <c r="C337" s="123">
        <f t="shared" si="5"/>
        <v>0.14204609785047756</v>
      </c>
    </row>
    <row r="338" spans="2:3" x14ac:dyDescent="0.55000000000000004">
      <c r="B338" s="88">
        <v>3.7000000000000099</v>
      </c>
      <c r="C338" s="123">
        <f t="shared" si="5"/>
        <v>0.1399281974164818</v>
      </c>
    </row>
    <row r="339" spans="2:3" x14ac:dyDescent="0.55000000000000004">
      <c r="B339" s="88">
        <v>3.72000000000001</v>
      </c>
      <c r="C339" s="123">
        <f t="shared" si="5"/>
        <v>0.13781737173123315</v>
      </c>
    </row>
    <row r="340" spans="2:3" x14ac:dyDescent="0.55000000000000004">
      <c r="B340" s="88">
        <v>3.74000000000001</v>
      </c>
      <c r="C340" s="123">
        <f t="shared" si="5"/>
        <v>0.13571425886050525</v>
      </c>
    </row>
    <row r="341" spans="2:3" x14ac:dyDescent="0.55000000000000004">
      <c r="B341" s="88">
        <v>3.76000000000001</v>
      </c>
      <c r="C341" s="123">
        <f t="shared" si="5"/>
        <v>0.13361948310758384</v>
      </c>
    </row>
    <row r="342" spans="2:3" x14ac:dyDescent="0.55000000000000004">
      <c r="B342" s="88">
        <v>3.78000000000001</v>
      </c>
      <c r="C342" s="123">
        <f t="shared" si="5"/>
        <v>0.13153365478277784</v>
      </c>
    </row>
    <row r="343" spans="2:3" x14ac:dyDescent="0.55000000000000004">
      <c r="B343" s="88">
        <v>3.80000000000001</v>
      </c>
      <c r="C343" s="123">
        <f t="shared" si="5"/>
        <v>0.12945736998880761</v>
      </c>
    </row>
    <row r="344" spans="2:3" x14ac:dyDescent="0.55000000000000004">
      <c r="B344" s="88">
        <v>3.8200000000000101</v>
      </c>
      <c r="C344" s="123">
        <f t="shared" si="5"/>
        <v>0.12739121042205326</v>
      </c>
    </row>
    <row r="345" spans="2:3" x14ac:dyDescent="0.55000000000000004">
      <c r="B345" s="88">
        <v>3.8400000000000101</v>
      </c>
      <c r="C345" s="123">
        <f t="shared" si="5"/>
        <v>0.12533574318962543</v>
      </c>
    </row>
    <row r="346" spans="2:3" x14ac:dyDescent="0.55000000000000004">
      <c r="B346" s="88">
        <v>3.8600000000000101</v>
      </c>
      <c r="C346" s="123">
        <f t="shared" si="5"/>
        <v>0.1232915206422025</v>
      </c>
    </row>
    <row r="347" spans="2:3" x14ac:dyDescent="0.55000000000000004">
      <c r="B347" s="88">
        <v>3.8800000000000101</v>
      </c>
      <c r="C347" s="123">
        <f t="shared" si="5"/>
        <v>0.12125908022255889</v>
      </c>
    </row>
    <row r="348" spans="2:3" x14ac:dyDescent="0.55000000000000004">
      <c r="B348" s="88">
        <v>3.9000000000000101</v>
      </c>
      <c r="C348" s="123">
        <f t="shared" si="5"/>
        <v>0.11923894432969266</v>
      </c>
    </row>
    <row r="349" spans="2:3" x14ac:dyDescent="0.55000000000000004">
      <c r="B349" s="88">
        <v>3.9200000000000101</v>
      </c>
      <c r="C349" s="123">
        <f t="shared" si="5"/>
        <v>0.11723162019844058</v>
      </c>
    </row>
    <row r="350" spans="2:3" x14ac:dyDescent="0.55000000000000004">
      <c r="B350" s="88">
        <v>3.9400000000000102</v>
      </c>
      <c r="C350" s="123">
        <f t="shared" si="5"/>
        <v>0.11523759979445325</v>
      </c>
    </row>
    <row r="351" spans="2:3" x14ac:dyDescent="0.55000000000000004">
      <c r="B351" s="88">
        <v>3.9600000000000102</v>
      </c>
      <c r="C351" s="123">
        <f t="shared" si="5"/>
        <v>0.11325735972438566</v>
      </c>
    </row>
    <row r="352" spans="2:3" x14ac:dyDescent="0.55000000000000004">
      <c r="B352" s="88">
        <v>3.9800000000000102</v>
      </c>
      <c r="C352" s="123">
        <f t="shared" si="5"/>
        <v>0.11129136116114158</v>
      </c>
    </row>
    <row r="353" spans="2:3" x14ac:dyDescent="0.55000000000000004">
      <c r="B353" s="88">
        <v>4.0000000000000098</v>
      </c>
      <c r="C353" s="123">
        <f t="shared" si="5"/>
        <v>0.10934004978399478</v>
      </c>
    </row>
    <row r="354" spans="2:3" x14ac:dyDescent="0.55000000000000004">
      <c r="B354" s="88">
        <v>4.0200000000000102</v>
      </c>
      <c r="C354" s="123">
        <f t="shared" si="5"/>
        <v>0.10740385573339555</v>
      </c>
    </row>
    <row r="355" spans="2:3" x14ac:dyDescent="0.55000000000000004">
      <c r="B355" s="88">
        <v>4.0400000000000098</v>
      </c>
      <c r="C355" s="123">
        <f t="shared" si="5"/>
        <v>0.10548319358025444</v>
      </c>
    </row>
    <row r="356" spans="2:3" x14ac:dyDescent="0.55000000000000004">
      <c r="B356" s="88">
        <v>4.0600000000000103</v>
      </c>
      <c r="C356" s="123">
        <f t="shared" si="5"/>
        <v>0.10357846230948199</v>
      </c>
    </row>
    <row r="357" spans="2:3" x14ac:dyDescent="0.55000000000000004">
      <c r="B357" s="88">
        <v>4.0800000000000098</v>
      </c>
      <c r="C357" s="123">
        <f t="shared" si="5"/>
        <v>0.10169004531755077</v>
      </c>
    </row>
    <row r="358" spans="2:3" x14ac:dyDescent="0.55000000000000004">
      <c r="B358" s="88">
        <v>4.1000000000000103</v>
      </c>
      <c r="C358" s="123">
        <f t="shared" si="5"/>
        <v>9.9818310423828965E-2</v>
      </c>
    </row>
    <row r="359" spans="2:3" x14ac:dyDescent="0.55000000000000004">
      <c r="B359" s="88">
        <v>4.1200000000000099</v>
      </c>
      <c r="C359" s="123">
        <f t="shared" si="5"/>
        <v>9.7963609895428058E-2</v>
      </c>
    </row>
    <row r="360" spans="2:3" x14ac:dyDescent="0.55000000000000004">
      <c r="B360" s="88">
        <v>4.1400000000000103</v>
      </c>
      <c r="C360" s="123">
        <f t="shared" si="5"/>
        <v>9.6126280485288887E-2</v>
      </c>
    </row>
    <row r="361" spans="2:3" x14ac:dyDescent="0.55000000000000004">
      <c r="B361" s="88">
        <v>4.1600000000000099</v>
      </c>
      <c r="C361" s="123">
        <f t="shared" si="5"/>
        <v>9.4306643483224969E-2</v>
      </c>
    </row>
    <row r="362" spans="2:3" x14ac:dyDescent="0.55000000000000004">
      <c r="B362" s="88">
        <v>4.1800000000000104</v>
      </c>
      <c r="C362" s="123">
        <f t="shared" si="5"/>
        <v>9.2505004779625741E-2</v>
      </c>
    </row>
    <row r="363" spans="2:3" x14ac:dyDescent="0.55000000000000004">
      <c r="B363" s="88">
        <v>4.2000000000000099</v>
      </c>
      <c r="C363" s="123">
        <f t="shared" si="5"/>
        <v>9.0721654941517849E-2</v>
      </c>
    </row>
    <row r="364" spans="2:3" x14ac:dyDescent="0.55000000000000004">
      <c r="B364" s="88">
        <v>4.2200000000000104</v>
      </c>
      <c r="C364" s="123">
        <f t="shared" si="5"/>
        <v>8.8956869300667291E-2</v>
      </c>
    </row>
    <row r="365" spans="2:3" x14ac:dyDescent="0.55000000000000004">
      <c r="B365" s="88">
        <v>4.24000000000001</v>
      </c>
      <c r="C365" s="123">
        <f t="shared" si="5"/>
        <v>8.7210908053402217E-2</v>
      </c>
    </row>
    <row r="366" spans="2:3" x14ac:dyDescent="0.55000000000000004">
      <c r="B366" s="88">
        <v>4.2600000000000096</v>
      </c>
      <c r="C366" s="123">
        <f t="shared" si="5"/>
        <v>8.5484016371822319E-2</v>
      </c>
    </row>
    <row r="367" spans="2:3" x14ac:dyDescent="0.55000000000000004">
      <c r="B367" s="88">
        <v>4.28000000000001</v>
      </c>
      <c r="C367" s="123">
        <f t="shared" si="5"/>
        <v>8.3776424526057894E-2</v>
      </c>
    </row>
    <row r="368" spans="2:3" x14ac:dyDescent="0.55000000000000004">
      <c r="B368" s="88">
        <v>4.3000000000000096</v>
      </c>
      <c r="C368" s="123">
        <f t="shared" si="5"/>
        <v>8.2088348017232249E-2</v>
      </c>
    </row>
    <row r="369" spans="2:3" x14ac:dyDescent="0.55000000000000004">
      <c r="B369" s="88">
        <v>4.3200000000000101</v>
      </c>
      <c r="C369" s="123">
        <f t="shared" si="5"/>
        <v>8.0419987720773495E-2</v>
      </c>
    </row>
    <row r="370" spans="2:3" x14ac:dyDescent="0.55000000000000004">
      <c r="B370" s="88">
        <v>4.3400000000000096</v>
      </c>
      <c r="C370" s="123">
        <f t="shared" si="5"/>
        <v>7.8771530039720733E-2</v>
      </c>
    </row>
    <row r="371" spans="2:3" x14ac:dyDescent="0.55000000000000004">
      <c r="B371" s="88">
        <v>4.3600000000000101</v>
      </c>
      <c r="C371" s="123">
        <f t="shared" si="5"/>
        <v>7.7143147067658041E-2</v>
      </c>
    </row>
    <row r="372" spans="2:3" x14ac:dyDescent="0.55000000000000004">
      <c r="B372" s="88">
        <v>4.3800000000000097</v>
      </c>
      <c r="C372" s="123">
        <f t="shared" si="5"/>
        <v>7.553499676091166E-2</v>
      </c>
    </row>
    <row r="373" spans="2:3" x14ac:dyDescent="0.55000000000000004">
      <c r="B373" s="88">
        <v>4.4000000000000101</v>
      </c>
      <c r="C373" s="123">
        <f t="shared" si="5"/>
        <v>7.3947223119636224E-2</v>
      </c>
    </row>
    <row r="374" spans="2:3" x14ac:dyDescent="0.55000000000000004">
      <c r="B374" s="88">
        <v>4.4200000000000097</v>
      </c>
      <c r="C374" s="123">
        <f t="shared" si="5"/>
        <v>7.2379956377417426E-2</v>
      </c>
    </row>
    <row r="375" spans="2:3" x14ac:dyDescent="0.55000000000000004">
      <c r="B375" s="88">
        <v>4.4400000000000102</v>
      </c>
      <c r="C375" s="123">
        <f t="shared" si="5"/>
        <v>7.0833313199011136E-2</v>
      </c>
    </row>
    <row r="376" spans="2:3" x14ac:dyDescent="0.55000000000000004">
      <c r="B376" s="88">
        <v>4.4600000000000097</v>
      </c>
      <c r="C376" s="123">
        <f t="shared" si="5"/>
        <v>6.930739688584206E-2</v>
      </c>
    </row>
    <row r="377" spans="2:3" x14ac:dyDescent="0.55000000000000004">
      <c r="B377" s="88">
        <v>4.4800000000000102</v>
      </c>
      <c r="C377" s="123">
        <f t="shared" si="5"/>
        <v>6.780229758887775E-2</v>
      </c>
    </row>
    <row r="378" spans="2:3" x14ac:dyDescent="0.55000000000000004">
      <c r="B378" s="88">
        <v>4.5000000000000098</v>
      </c>
      <c r="C378" s="123">
        <f t="shared" si="5"/>
        <v>6.6318092528498407E-2</v>
      </c>
    </row>
    <row r="379" spans="2:3" x14ac:dyDescent="0.55000000000000004">
      <c r="B379" s="88">
        <v>4.5200000000000102</v>
      </c>
      <c r="C379" s="123">
        <f t="shared" si="5"/>
        <v>6.4854846220977591E-2</v>
      </c>
    </row>
    <row r="380" spans="2:3" x14ac:dyDescent="0.55000000000000004">
      <c r="B380" s="88">
        <v>4.5400000000000098</v>
      </c>
      <c r="C380" s="123">
        <f t="shared" si="5"/>
        <v>6.3412610711193557E-2</v>
      </c>
    </row>
    <row r="381" spans="2:3" x14ac:dyDescent="0.55000000000000004">
      <c r="B381" s="88">
        <v>4.5600000000000103</v>
      </c>
      <c r="C381" s="123">
        <f t="shared" si="5"/>
        <v>6.1991425811187155E-2</v>
      </c>
    </row>
    <row r="382" spans="2:3" x14ac:dyDescent="0.55000000000000004">
      <c r="B382" s="88">
        <v>4.5800000000000098</v>
      </c>
      <c r="C382" s="123">
        <f t="shared" si="5"/>
        <v>6.0591319344187877E-2</v>
      </c>
    </row>
    <row r="383" spans="2:3" x14ac:dyDescent="0.55000000000000004">
      <c r="B383" s="88">
        <v>4.6000000000000103</v>
      </c>
      <c r="C383" s="123">
        <f t="shared" si="5"/>
        <v>5.9212307393727195E-2</v>
      </c>
    </row>
    <row r="384" spans="2:3" x14ac:dyDescent="0.55000000000000004">
      <c r="B384" s="88">
        <v>4.6200000000000099</v>
      </c>
      <c r="C384" s="123">
        <f t="shared" si="5"/>
        <v>5.785439455746412E-2</v>
      </c>
    </row>
    <row r="385" spans="2:3" x14ac:dyDescent="0.55000000000000004">
      <c r="B385" s="88">
        <v>4.6400000000000103</v>
      </c>
      <c r="C385" s="123">
        <f t="shared" si="5"/>
        <v>5.6517574205347462E-2</v>
      </c>
    </row>
    <row r="386" spans="2:3" x14ac:dyDescent="0.55000000000000004">
      <c r="B386" s="88">
        <v>4.6600000000000099</v>
      </c>
      <c r="C386" s="123">
        <f t="shared" si="5"/>
        <v>5.520182874174559E-2</v>
      </c>
    </row>
    <row r="387" spans="2:3" x14ac:dyDescent="0.55000000000000004">
      <c r="B387" s="88">
        <v>4.6800000000000104</v>
      </c>
      <c r="C387" s="123">
        <f t="shared" si="5"/>
        <v>5.3907129871174339E-2</v>
      </c>
    </row>
    <row r="388" spans="2:3" x14ac:dyDescent="0.55000000000000004">
      <c r="B388" s="88">
        <v>4.7000000000000099</v>
      </c>
      <c r="C388" s="123">
        <f t="shared" ref="C388:C451" si="6">_xlfn.NORM.DIST(B388,F$5,F$6,0)</f>
        <v>5.2633438867262135E-2</v>
      </c>
    </row>
    <row r="389" spans="2:3" x14ac:dyDescent="0.55000000000000004">
      <c r="B389" s="88">
        <v>4.7200000000000104</v>
      </c>
      <c r="C389" s="123">
        <f t="shared" si="6"/>
        <v>5.1380706844591256E-2</v>
      </c>
    </row>
    <row r="390" spans="2:3" x14ac:dyDescent="0.55000000000000004">
      <c r="B390" s="88">
        <v>4.74000000000001</v>
      </c>
      <c r="C390" s="123">
        <f t="shared" si="6"/>
        <v>5.0148875033063096E-2</v>
      </c>
    </row>
    <row r="391" spans="2:3" x14ac:dyDescent="0.55000000000000004">
      <c r="B391" s="88">
        <v>4.7600000000000096</v>
      </c>
      <c r="C391" s="123">
        <f t="shared" si="6"/>
        <v>4.8937875054437356E-2</v>
      </c>
    </row>
    <row r="392" spans="2:3" x14ac:dyDescent="0.55000000000000004">
      <c r="B392" s="88">
        <v>4.78000000000001</v>
      </c>
      <c r="C392" s="123">
        <f t="shared" si="6"/>
        <v>4.7747629200702919E-2</v>
      </c>
    </row>
    <row r="393" spans="2:3" x14ac:dyDescent="0.55000000000000004">
      <c r="B393" s="88">
        <v>4.8000000000000096</v>
      </c>
      <c r="C393" s="123">
        <f t="shared" si="6"/>
        <v>4.6578050713942887E-2</v>
      </c>
    </row>
    <row r="394" spans="2:3" x14ac:dyDescent="0.55000000000000004">
      <c r="B394" s="88">
        <v>4.8200000000000101</v>
      </c>
      <c r="C394" s="123">
        <f t="shared" si="6"/>
        <v>4.5429044067362465E-2</v>
      </c>
    </row>
    <row r="395" spans="2:3" x14ac:dyDescent="0.55000000000000004">
      <c r="B395" s="88">
        <v>4.8400000000000096</v>
      </c>
      <c r="C395" s="123">
        <f t="shared" si="6"/>
        <v>4.4300505247156237E-2</v>
      </c>
    </row>
    <row r="396" spans="2:3" x14ac:dyDescent="0.55000000000000004">
      <c r="B396" s="88">
        <v>4.8600000000000101</v>
      </c>
      <c r="C396" s="123">
        <f t="shared" si="6"/>
        <v>4.3192322034896216E-2</v>
      </c>
    </row>
    <row r="397" spans="2:3" x14ac:dyDescent="0.55000000000000004">
      <c r="B397" s="88">
        <v>4.8800000000000097</v>
      </c>
      <c r="C397" s="123">
        <f t="shared" si="6"/>
        <v>4.2104374290131918E-2</v>
      </c>
    </row>
    <row r="398" spans="2:3" x14ac:dyDescent="0.55000000000000004">
      <c r="B398" s="88">
        <v>4.9000000000000101</v>
      </c>
      <c r="C398" s="123">
        <f t="shared" si="6"/>
        <v>4.1036534232897652E-2</v>
      </c>
    </row>
    <row r="399" spans="2:3" x14ac:dyDescent="0.55000000000000004">
      <c r="B399" s="88">
        <v>4.9200000000000097</v>
      </c>
      <c r="C399" s="123">
        <f t="shared" si="6"/>
        <v>3.9988666725833948E-2</v>
      </c>
    </row>
    <row r="400" spans="2:3" x14ac:dyDescent="0.55000000000000004">
      <c r="B400" s="88">
        <v>4.9400000000000102</v>
      </c>
      <c r="C400" s="123">
        <f t="shared" si="6"/>
        <v>3.8960629555633793E-2</v>
      </c>
    </row>
    <row r="401" spans="2:3" x14ac:dyDescent="0.55000000000000004">
      <c r="B401" s="88">
        <v>4.9600000000000097</v>
      </c>
      <c r="C401" s="123">
        <f t="shared" si="6"/>
        <v>3.7952273713536155E-2</v>
      </c>
    </row>
    <row r="402" spans="2:3" x14ac:dyDescent="0.55000000000000004">
      <c r="B402" s="88">
        <v>4.9800000000000102</v>
      </c>
      <c r="C402" s="123">
        <f t="shared" si="6"/>
        <v>3.6963443674594351E-2</v>
      </c>
    </row>
    <row r="403" spans="2:3" x14ac:dyDescent="0.55000000000000004">
      <c r="B403" s="88">
        <v>5.0000000000000098</v>
      </c>
      <c r="C403" s="123">
        <f t="shared" si="6"/>
        <v>3.5993977675458227E-2</v>
      </c>
    </row>
    <row r="404" spans="2:3" x14ac:dyDescent="0.55000000000000004">
      <c r="B404" s="88">
        <v>5.0200000000000102</v>
      </c>
      <c r="C404" s="123">
        <f t="shared" si="6"/>
        <v>3.5043707990414695E-2</v>
      </c>
    </row>
    <row r="405" spans="2:3" x14ac:dyDescent="0.55000000000000004">
      <c r="B405" s="88">
        <v>5.0400000000000098</v>
      </c>
      <c r="C405" s="123">
        <f t="shared" si="6"/>
        <v>3.4112461205442986E-2</v>
      </c>
    </row>
    <row r="406" spans="2:3" x14ac:dyDescent="0.55000000000000004">
      <c r="B406" s="88">
        <v>5.0600000000000103</v>
      </c>
      <c r="C406" s="123">
        <f t="shared" si="6"/>
        <v>3.3200058490046723E-2</v>
      </c>
    </row>
    <row r="407" spans="2:3" x14ac:dyDescent="0.55000000000000004">
      <c r="B407" s="88">
        <v>5.0800000000000098</v>
      </c>
      <c r="C407" s="123">
        <f t="shared" si="6"/>
        <v>3.2306315866637139E-2</v>
      </c>
    </row>
    <row r="408" spans="2:3" x14ac:dyDescent="0.55000000000000004">
      <c r="B408" s="88">
        <v>5.1000000000000103</v>
      </c>
      <c r="C408" s="123">
        <f t="shared" si="6"/>
        <v>3.1431044477247282E-2</v>
      </c>
    </row>
    <row r="409" spans="2:3" x14ac:dyDescent="0.55000000000000004">
      <c r="B409" s="88">
        <v>5.1200000000000099</v>
      </c>
      <c r="C409" s="123">
        <f t="shared" si="6"/>
        <v>3.0574050847369506E-2</v>
      </c>
    </row>
    <row r="410" spans="2:3" x14ac:dyDescent="0.55000000000000004">
      <c r="B410" s="88">
        <v>5.1400000000000103</v>
      </c>
      <c r="C410" s="123">
        <f t="shared" si="6"/>
        <v>2.973513714671501E-2</v>
      </c>
    </row>
    <row r="411" spans="2:3" x14ac:dyDescent="0.55000000000000004">
      <c r="B411" s="88">
        <v>5.1600000000000099</v>
      </c>
      <c r="C411" s="123">
        <f t="shared" si="6"/>
        <v>2.891410144670532E-2</v>
      </c>
    </row>
    <row r="412" spans="2:3" x14ac:dyDescent="0.55000000000000004">
      <c r="B412" s="88">
        <v>5.1800000000000104</v>
      </c>
      <c r="C412" s="123">
        <f t="shared" si="6"/>
        <v>2.8110737974513141E-2</v>
      </c>
    </row>
    <row r="413" spans="2:3" x14ac:dyDescent="0.55000000000000004">
      <c r="B413" s="88">
        <v>5.2000000000000099</v>
      </c>
      <c r="C413" s="123">
        <f t="shared" si="6"/>
        <v>2.7324837363481076E-2</v>
      </c>
    </row>
    <row r="414" spans="2:3" x14ac:dyDescent="0.55000000000000004">
      <c r="B414" s="88">
        <v>5.2200000000000104</v>
      </c>
      <c r="C414" s="123">
        <f t="shared" si="6"/>
        <v>2.6556186899753708E-2</v>
      </c>
    </row>
    <row r="415" spans="2:3" x14ac:dyDescent="0.55000000000000004">
      <c r="B415" s="88">
        <v>5.24000000000001</v>
      </c>
      <c r="C415" s="123">
        <f t="shared" si="6"/>
        <v>2.5804570764970031E-2</v>
      </c>
    </row>
    <row r="416" spans="2:3" x14ac:dyDescent="0.55000000000000004">
      <c r="B416" s="88">
        <v>5.2600000000000096</v>
      </c>
      <c r="C416" s="123">
        <f t="shared" si="6"/>
        <v>2.5069770274870128E-2</v>
      </c>
    </row>
    <row r="417" spans="2:3" x14ac:dyDescent="0.55000000000000004">
      <c r="B417" s="88">
        <v>5.28000000000001</v>
      </c>
      <c r="C417" s="123">
        <f t="shared" si="6"/>
        <v>2.4351564113680942E-2</v>
      </c>
    </row>
    <row r="418" spans="2:3" x14ac:dyDescent="0.55000000000000004">
      <c r="B418" s="88">
        <v>5.3000000000000096</v>
      </c>
      <c r="C418" s="123">
        <f t="shared" si="6"/>
        <v>2.3649728564153958E-2</v>
      </c>
    </row>
    <row r="419" spans="2:3" x14ac:dyDescent="0.55000000000000004">
      <c r="B419" s="88">
        <v>5.3200000000000101</v>
      </c>
      <c r="C419" s="123">
        <f t="shared" si="6"/>
        <v>2.2964037733136364E-2</v>
      </c>
    </row>
    <row r="420" spans="2:3" x14ac:dyDescent="0.55000000000000004">
      <c r="B420" s="88">
        <v>5.3400000000000096</v>
      </c>
      <c r="C420" s="123">
        <f t="shared" si="6"/>
        <v>2.2294263772567314E-2</v>
      </c>
    </row>
    <row r="421" spans="2:3" x14ac:dyDescent="0.55000000000000004">
      <c r="B421" s="88">
        <v>5.3600000000000101</v>
      </c>
      <c r="C421" s="123">
        <f t="shared" si="6"/>
        <v>2.164017709579797E-2</v>
      </c>
    </row>
    <row r="422" spans="2:3" x14ac:dyDescent="0.55000000000000004">
      <c r="B422" s="88">
        <v>5.3800000000000097</v>
      </c>
      <c r="C422" s="123">
        <f t="shared" si="6"/>
        <v>2.1001546589144566E-2</v>
      </c>
    </row>
    <row r="423" spans="2:3" x14ac:dyDescent="0.55000000000000004">
      <c r="B423" s="88">
        <v>5.4000000000000101</v>
      </c>
      <c r="C423" s="123">
        <f t="shared" si="6"/>
        <v>2.0378139818590015E-2</v>
      </c>
    </row>
    <row r="424" spans="2:3" x14ac:dyDescent="0.55000000000000004">
      <c r="B424" s="88">
        <v>5.4200000000000097</v>
      </c>
      <c r="C424" s="123">
        <f t="shared" si="6"/>
        <v>1.9769723231560555E-2</v>
      </c>
    </row>
    <row r="425" spans="2:3" x14ac:dyDescent="0.55000000000000004">
      <c r="B425" s="88">
        <v>5.4400000000000102</v>
      </c>
      <c r="C425" s="123">
        <f t="shared" si="6"/>
        <v>1.9176062353709413E-2</v>
      </c>
    </row>
    <row r="426" spans="2:3" x14ac:dyDescent="0.55000000000000004">
      <c r="B426" s="88">
        <v>5.4600000000000097</v>
      </c>
      <c r="C426" s="123">
        <f t="shared" si="6"/>
        <v>1.859692198065005E-2</v>
      </c>
    </row>
    <row r="427" spans="2:3" x14ac:dyDescent="0.55000000000000004">
      <c r="B427" s="88">
        <v>5.4800000000000102</v>
      </c>
      <c r="C427" s="123">
        <f t="shared" si="6"/>
        <v>1.8032066364587561E-2</v>
      </c>
    </row>
    <row r="428" spans="2:3" x14ac:dyDescent="0.55000000000000004">
      <c r="B428" s="88">
        <v>5.5000000000000098</v>
      </c>
      <c r="C428" s="123">
        <f t="shared" si="6"/>
        <v>1.7481259395806074E-2</v>
      </c>
    </row>
    <row r="429" spans="2:3" x14ac:dyDescent="0.55000000000000004">
      <c r="B429" s="88">
        <v>5.5200000000000102</v>
      </c>
      <c r="C429" s="123">
        <f t="shared" si="6"/>
        <v>1.6944264778976054E-2</v>
      </c>
    </row>
    <row r="430" spans="2:3" x14ac:dyDescent="0.55000000000000004">
      <c r="B430" s="88">
        <v>5.5400000000000098</v>
      </c>
      <c r="C430" s="123">
        <f t="shared" si="6"/>
        <v>1.6420846204254751E-2</v>
      </c>
    </row>
    <row r="431" spans="2:3" x14ac:dyDescent="0.55000000000000004">
      <c r="B431" s="88">
        <v>5.5600000000000103</v>
      </c>
      <c r="C431" s="123">
        <f t="shared" si="6"/>
        <v>1.5910767513157936E-2</v>
      </c>
    </row>
    <row r="432" spans="2:3" x14ac:dyDescent="0.55000000000000004">
      <c r="B432" s="88">
        <v>5.5800000000000098</v>
      </c>
      <c r="C432" s="123">
        <f t="shared" si="6"/>
        <v>1.5413792859190529E-2</v>
      </c>
    </row>
    <row r="433" spans="2:3" x14ac:dyDescent="0.55000000000000004">
      <c r="B433" s="88">
        <v>5.6000000000000103</v>
      </c>
      <c r="C433" s="123">
        <f t="shared" si="6"/>
        <v>1.4929686863228347E-2</v>
      </c>
    </row>
    <row r="434" spans="2:3" x14ac:dyDescent="0.55000000000000004">
      <c r="B434" s="88">
        <v>5.6200000000000099</v>
      </c>
      <c r="C434" s="123">
        <f t="shared" si="6"/>
        <v>1.4458214763651778E-2</v>
      </c>
    </row>
    <row r="435" spans="2:3" x14ac:dyDescent="0.55000000000000004">
      <c r="B435" s="88">
        <v>5.6400000000000103</v>
      </c>
      <c r="C435" s="123">
        <f t="shared" si="6"/>
        <v>1.399914256123683E-2</v>
      </c>
    </row>
    <row r="436" spans="2:3" x14ac:dyDescent="0.55000000000000004">
      <c r="B436" s="88">
        <v>5.6600000000000099</v>
      </c>
      <c r="C436" s="123">
        <f t="shared" si="6"/>
        <v>1.3552237158817003E-2</v>
      </c>
    </row>
    <row r="437" spans="2:3" x14ac:dyDescent="0.55000000000000004">
      <c r="B437" s="88">
        <v>5.6800000000000104</v>
      </c>
      <c r="C437" s="123">
        <f t="shared" si="6"/>
        <v>1.3117266495733661E-2</v>
      </c>
    </row>
    <row r="438" spans="2:3" x14ac:dyDescent="0.55000000000000004">
      <c r="B438" s="88">
        <v>5.7000000000000099</v>
      </c>
      <c r="C438" s="123">
        <f t="shared" si="6"/>
        <v>1.2693999677099967E-2</v>
      </c>
    </row>
    <row r="439" spans="2:3" x14ac:dyDescent="0.55000000000000004">
      <c r="B439" s="88">
        <v>5.7200000000000104</v>
      </c>
      <c r="C439" s="123">
        <f t="shared" si="6"/>
        <v>1.2282207097907819E-2</v>
      </c>
    </row>
    <row r="440" spans="2:3" x14ac:dyDescent="0.55000000000000004">
      <c r="B440" s="88">
        <v>5.74000000000001</v>
      </c>
      <c r="C440" s="123">
        <f t="shared" si="6"/>
        <v>1.1881660562013407E-2</v>
      </c>
    </row>
    <row r="441" spans="2:3" x14ac:dyDescent="0.55000000000000004">
      <c r="B441" s="88">
        <v>5.7600000000000096</v>
      </c>
      <c r="C441" s="123">
        <f t="shared" si="6"/>
        <v>1.1492133396041446E-2</v>
      </c>
    </row>
    <row r="442" spans="2:3" x14ac:dyDescent="0.55000000000000004">
      <c r="B442" s="88">
        <v>5.78000000000001</v>
      </c>
      <c r="C442" s="123">
        <f t="shared" si="6"/>
        <v>1.1113400558253855E-2</v>
      </c>
    </row>
    <row r="443" spans="2:3" x14ac:dyDescent="0.55000000000000004">
      <c r="B443" s="88">
        <v>5.8000000000000096</v>
      </c>
      <c r="C443" s="123">
        <f t="shared" si="6"/>
        <v>1.0745238742432479E-2</v>
      </c>
    </row>
    <row r="444" spans="2:3" x14ac:dyDescent="0.55000000000000004">
      <c r="B444" s="88">
        <v>5.8200000000000101</v>
      </c>
      <c r="C444" s="123">
        <f t="shared" si="6"/>
        <v>1.0387426476830518E-2</v>
      </c>
    </row>
    <row r="445" spans="2:3" x14ac:dyDescent="0.55000000000000004">
      <c r="B445" s="88">
        <v>5.8400000000000096</v>
      </c>
      <c r="C445" s="123">
        <f t="shared" si="6"/>
        <v>1.0039744218251472E-2</v>
      </c>
    </row>
    <row r="446" spans="2:3" x14ac:dyDescent="0.55000000000000004">
      <c r="B446" s="88">
        <v>5.8600000000000101</v>
      </c>
      <c r="C446" s="123">
        <f t="shared" si="6"/>
        <v>9.7019744413180623E-3</v>
      </c>
    </row>
    <row r="447" spans="2:3" x14ac:dyDescent="0.55000000000000004">
      <c r="B447" s="88">
        <v>5.8800000000000097</v>
      </c>
      <c r="C447" s="123">
        <f t="shared" si="6"/>
        <v>9.3739017229980993E-3</v>
      </c>
    </row>
    <row r="448" spans="2:3" x14ac:dyDescent="0.55000000000000004">
      <c r="B448" s="88">
        <v>5.9000000000000101</v>
      </c>
      <c r="C448" s="123">
        <f t="shared" si="6"/>
        <v>9.0553128224569197E-3</v>
      </c>
    </row>
    <row r="449" spans="2:3" x14ac:dyDescent="0.55000000000000004">
      <c r="B449" s="88">
        <v>5.9200000000000097</v>
      </c>
      <c r="C449" s="123">
        <f t="shared" si="6"/>
        <v>8.7459967563103466E-3</v>
      </c>
    </row>
    <row r="450" spans="2:3" x14ac:dyDescent="0.55000000000000004">
      <c r="B450" s="88">
        <v>5.9400000000000102</v>
      </c>
      <c r="C450" s="123">
        <f t="shared" si="6"/>
        <v>8.4457448693544216E-3</v>
      </c>
    </row>
    <row r="451" spans="2:3" x14ac:dyDescent="0.55000000000000004">
      <c r="B451" s="88">
        <v>5.9600000000000097</v>
      </c>
      <c r="C451" s="123">
        <f t="shared" si="6"/>
        <v>8.1543509008518474E-3</v>
      </c>
    </row>
    <row r="452" spans="2:3" x14ac:dyDescent="0.55000000000000004">
      <c r="B452" s="88">
        <v>5.9800000000000102</v>
      </c>
      <c r="C452" s="123">
        <f t="shared" ref="C452:C515" si="7">_xlfn.NORM.DIST(B452,F$5,F$6,0)</f>
        <v>7.8716110464569986E-3</v>
      </c>
    </row>
    <row r="453" spans="2:3" x14ac:dyDescent="0.55000000000000004">
      <c r="B453" s="88">
        <v>6.0000000000000098</v>
      </c>
      <c r="C453" s="123">
        <f t="shared" si="7"/>
        <v>7.5973240158648267E-3</v>
      </c>
    </row>
    <row r="454" spans="2:3" x14ac:dyDescent="0.55000000000000004">
      <c r="B454" s="88">
        <v>6.0200000000000102</v>
      </c>
      <c r="C454" s="123">
        <f t="shared" si="7"/>
        <v>7.3312910862702507E-3</v>
      </c>
    </row>
    <row r="455" spans="2:3" x14ac:dyDescent="0.55000000000000004">
      <c r="B455" s="88">
        <v>6.0400000000000098</v>
      </c>
      <c r="C455" s="123">
        <f t="shared" si="7"/>
        <v>7.0733161517276787E-3</v>
      </c>
    </row>
    <row r="456" spans="2:3" x14ac:dyDescent="0.55000000000000004">
      <c r="B456" s="88">
        <v>6.0600000000000103</v>
      </c>
      <c r="C456" s="123">
        <f t="shared" si="7"/>
        <v>6.8232057685014948E-3</v>
      </c>
    </row>
    <row r="457" spans="2:3" x14ac:dyDescent="0.55000000000000004">
      <c r="B457" s="88">
        <v>6.0800000000000098</v>
      </c>
      <c r="C457" s="123">
        <f t="shared" si="7"/>
        <v>6.5807691965006423E-3</v>
      </c>
    </row>
    <row r="458" spans="2:3" x14ac:dyDescent="0.55000000000000004">
      <c r="B458" s="88">
        <v>6.1000000000000103</v>
      </c>
      <c r="C458" s="123">
        <f t="shared" si="7"/>
        <v>6.3458184368913447E-3</v>
      </c>
    </row>
    <row r="459" spans="2:3" x14ac:dyDescent="0.55000000000000004">
      <c r="B459" s="88">
        <v>6.1200000000000099</v>
      </c>
      <c r="C459" s="123">
        <f t="shared" si="7"/>
        <v>6.11816826598409E-3</v>
      </c>
    </row>
    <row r="460" spans="2:3" x14ac:dyDescent="0.55000000000000004">
      <c r="B460" s="88">
        <v>6.1400000000000103</v>
      </c>
      <c r="C460" s="123">
        <f t="shared" si="7"/>
        <v>5.8976362654913723E-3</v>
      </c>
    </row>
    <row r="461" spans="2:3" x14ac:dyDescent="0.55000000000000004">
      <c r="B461" s="88">
        <v>6.1600000000000099</v>
      </c>
      <c r="C461" s="123">
        <f t="shared" si="7"/>
        <v>5.6840428492543485E-3</v>
      </c>
    </row>
    <row r="462" spans="2:3" x14ac:dyDescent="0.55000000000000004">
      <c r="B462" s="88">
        <v>6.1800000000000104</v>
      </c>
      <c r="C462" s="123">
        <f t="shared" si="7"/>
        <v>5.477211286536895E-3</v>
      </c>
    </row>
    <row r="463" spans="2:3" x14ac:dyDescent="0.55000000000000004">
      <c r="B463" s="88">
        <v>6.2000000000000099</v>
      </c>
      <c r="C463" s="123">
        <f t="shared" si="7"/>
        <v>5.2769677219865465E-3</v>
      </c>
    </row>
    <row r="464" spans="2:3" x14ac:dyDescent="0.55000000000000004">
      <c r="B464" s="88">
        <v>6.2200000000000104</v>
      </c>
      <c r="C464" s="123">
        <f t="shared" si="7"/>
        <v>5.0831411923619365E-3</v>
      </c>
    </row>
    <row r="465" spans="2:3" x14ac:dyDescent="0.55000000000000004">
      <c r="B465" s="88">
        <v>6.24000000000001</v>
      </c>
      <c r="C465" s="123">
        <f t="shared" si="7"/>
        <v>4.8955636401271331E-3</v>
      </c>
    </row>
    <row r="466" spans="2:3" x14ac:dyDescent="0.55000000000000004">
      <c r="B466" s="88">
        <v>6.2600000000000096</v>
      </c>
      <c r="C466" s="123">
        <f t="shared" si="7"/>
        <v>4.7140699240128779E-3</v>
      </c>
    </row>
    <row r="467" spans="2:3" x14ac:dyDescent="0.55000000000000004">
      <c r="B467" s="88">
        <v>6.28000000000001</v>
      </c>
      <c r="C467" s="123">
        <f t="shared" si="7"/>
        <v>4.5384978266453041E-3</v>
      </c>
    </row>
    <row r="468" spans="2:3" x14ac:dyDescent="0.55000000000000004">
      <c r="B468" s="88">
        <v>6.3000000000000096</v>
      </c>
      <c r="C468" s="123">
        <f t="shared" si="7"/>
        <v>4.3686880593422706E-3</v>
      </c>
    </row>
    <row r="469" spans="2:3" x14ac:dyDescent="0.55000000000000004">
      <c r="B469" s="88">
        <v>6.3200000000000101</v>
      </c>
      <c r="C469" s="123">
        <f t="shared" si="7"/>
        <v>4.2044842641772032E-3</v>
      </c>
    </row>
    <row r="470" spans="2:3" x14ac:dyDescent="0.55000000000000004">
      <c r="B470" s="88">
        <v>6.3400000000000096</v>
      </c>
      <c r="C470" s="123">
        <f t="shared" si="7"/>
        <v>4.045733013410273E-3</v>
      </c>
    </row>
    <row r="471" spans="2:3" x14ac:dyDescent="0.55000000000000004">
      <c r="B471" s="88">
        <v>6.3600000000000101</v>
      </c>
      <c r="C471" s="123">
        <f t="shared" si="7"/>
        <v>3.8922838063856907E-3</v>
      </c>
    </row>
    <row r="472" spans="2:3" x14ac:dyDescent="0.55000000000000004">
      <c r="B472" s="88">
        <v>6.3800000000000097</v>
      </c>
      <c r="C472" s="123">
        <f t="shared" si="7"/>
        <v>3.7439890639939057E-3</v>
      </c>
    </row>
    <row r="473" spans="2:3" x14ac:dyDescent="0.55000000000000004">
      <c r="B473" s="88">
        <v>6.4000000000000101</v>
      </c>
      <c r="C473" s="123">
        <f t="shared" si="7"/>
        <v>3.6007041207961766E-3</v>
      </c>
    </row>
    <row r="474" spans="2:3" x14ac:dyDescent="0.55000000000000004">
      <c r="B474" s="88">
        <v>6.4200000000000097</v>
      </c>
      <c r="C474" s="123">
        <f t="shared" si="7"/>
        <v>3.4622872149086309E-3</v>
      </c>
    </row>
    <row r="475" spans="2:3" x14ac:dyDescent="0.55000000000000004">
      <c r="B475" s="88">
        <v>6.4400000000000102</v>
      </c>
      <c r="C475" s="123">
        <f t="shared" si="7"/>
        <v>3.3285994757415193E-3</v>
      </c>
    </row>
    <row r="476" spans="2:3" x14ac:dyDescent="0.55000000000000004">
      <c r="B476" s="88">
        <v>6.4600000000000097</v>
      </c>
      <c r="C476" s="123">
        <f t="shared" si="7"/>
        <v>3.1995049096888205E-3</v>
      </c>
    </row>
    <row r="477" spans="2:3" x14ac:dyDescent="0.55000000000000004">
      <c r="B477" s="88">
        <v>6.4800000000000102</v>
      </c>
      <c r="C477" s="123">
        <f t="shared" si="7"/>
        <v>3.0748703838617128E-3</v>
      </c>
    </row>
    <row r="478" spans="2:3" x14ac:dyDescent="0.55000000000000004">
      <c r="B478" s="88">
        <v>6.5000000000000098</v>
      </c>
      <c r="C478" s="123">
        <f t="shared" si="7"/>
        <v>2.9545656079586137E-3</v>
      </c>
    </row>
    <row r="479" spans="2:3" x14ac:dyDescent="0.55000000000000004">
      <c r="B479" s="88">
        <v>6.5200000000000102</v>
      </c>
      <c r="C479" s="123">
        <f t="shared" si="7"/>
        <v>2.838463114362894E-3</v>
      </c>
    </row>
    <row r="480" spans="2:3" x14ac:dyDescent="0.55000000000000004">
      <c r="B480" s="88">
        <v>6.5400000000000098</v>
      </c>
      <c r="C480" s="123">
        <f t="shared" si="7"/>
        <v>2.7264382365582269E-3</v>
      </c>
    </row>
    <row r="481" spans="2:3" x14ac:dyDescent="0.55000000000000004">
      <c r="B481" s="88">
        <v>6.5600000000000103</v>
      </c>
      <c r="C481" s="123">
        <f t="shared" si="7"/>
        <v>2.6183690859497991E-3</v>
      </c>
    </row>
    <row r="482" spans="2:3" x14ac:dyDescent="0.55000000000000004">
      <c r="B482" s="88">
        <v>6.5800000000000098</v>
      </c>
      <c r="C482" s="123">
        <f t="shared" si="7"/>
        <v>2.5141365271784508E-3</v>
      </c>
    </row>
    <row r="483" spans="2:3" x14ac:dyDescent="0.55000000000000004">
      <c r="B483" s="88">
        <v>6.6000000000000103</v>
      </c>
      <c r="C483" s="123">
        <f t="shared" si="7"/>
        <v>2.4136241520128087E-3</v>
      </c>
    </row>
    <row r="484" spans="2:3" x14ac:dyDescent="0.55000000000000004">
      <c r="B484" s="88">
        <v>6.6200000000000099</v>
      </c>
      <c r="C484" s="123">
        <f t="shared" si="7"/>
        <v>2.3167182519032424E-3</v>
      </c>
    </row>
    <row r="485" spans="2:3" x14ac:dyDescent="0.55000000000000004">
      <c r="B485" s="88">
        <v>6.6400000000000103</v>
      </c>
      <c r="C485" s="123">
        <f t="shared" si="7"/>
        <v>2.2233077892794672E-3</v>
      </c>
    </row>
    <row r="486" spans="2:3" x14ac:dyDescent="0.55000000000000004">
      <c r="B486" s="88">
        <v>6.6600000000000099</v>
      </c>
      <c r="C486" s="123">
        <f t="shared" si="7"/>
        <v>2.1332843676720873E-3</v>
      </c>
    </row>
    <row r="487" spans="2:3" x14ac:dyDescent="0.55000000000000004">
      <c r="B487" s="88">
        <v>6.6800000000000104</v>
      </c>
      <c r="C487" s="123">
        <f t="shared" si="7"/>
        <v>2.0465422007364519E-3</v>
      </c>
    </row>
    <row r="488" spans="2:3" x14ac:dyDescent="0.55000000000000004">
      <c r="B488" s="88">
        <v>6.7000000000000099</v>
      </c>
      <c r="C488" s="123">
        <f t="shared" si="7"/>
        <v>1.9629780802555329E-3</v>
      </c>
    </row>
    <row r="489" spans="2:3" x14ac:dyDescent="0.55000000000000004">
      <c r="B489" s="88">
        <v>6.7200000000000104</v>
      </c>
      <c r="C489" s="123">
        <f t="shared" si="7"/>
        <v>1.8824913431964635E-3</v>
      </c>
    </row>
    <row r="490" spans="2:3" x14ac:dyDescent="0.55000000000000004">
      <c r="B490" s="88">
        <v>6.74000000000001</v>
      </c>
      <c r="C490" s="123">
        <f t="shared" si="7"/>
        <v>1.8049838378937631E-3</v>
      </c>
    </row>
    <row r="491" spans="2:3" x14ac:dyDescent="0.55000000000000004">
      <c r="B491" s="88">
        <v>6.7600000000000096</v>
      </c>
      <c r="C491" s="123">
        <f t="shared" si="7"/>
        <v>1.7303598894301022E-3</v>
      </c>
    </row>
    <row r="492" spans="2:3" x14ac:dyDescent="0.55000000000000004">
      <c r="B492" s="88">
        <v>6.78000000000001</v>
      </c>
      <c r="C492" s="123">
        <f t="shared" si="7"/>
        <v>1.6585262642837622E-3</v>
      </c>
    </row>
    <row r="493" spans="2:3" x14ac:dyDescent="0.55000000000000004">
      <c r="B493" s="88">
        <v>6.8000000000000096</v>
      </c>
      <c r="C493" s="123">
        <f t="shared" si="7"/>
        <v>1.5893921343098625E-3</v>
      </c>
    </row>
    <row r="494" spans="2:3" x14ac:dyDescent="0.55000000000000004">
      <c r="B494" s="88">
        <v>6.8200000000000101</v>
      </c>
      <c r="C494" s="123">
        <f t="shared" si="7"/>
        <v>1.5228690401204814E-3</v>
      </c>
    </row>
    <row r="495" spans="2:3" x14ac:dyDescent="0.55000000000000004">
      <c r="B495" s="88">
        <v>6.8400000000000096</v>
      </c>
      <c r="C495" s="123">
        <f t="shared" si="7"/>
        <v>1.4588708539269208E-3</v>
      </c>
    </row>
    <row r="496" spans="2:3" x14ac:dyDescent="0.55000000000000004">
      <c r="B496" s="88">
        <v>6.8600000000000101</v>
      </c>
      <c r="C496" s="123">
        <f t="shared" si="7"/>
        <v>1.3973137419052647E-3</v>
      </c>
    </row>
    <row r="497" spans="2:3" x14ac:dyDescent="0.55000000000000004">
      <c r="B497" s="88">
        <v>6.8800000000000097</v>
      </c>
      <c r="C497" s="123">
        <f t="shared" si="7"/>
        <v>1.3381161261445363E-3</v>
      </c>
    </row>
    <row r="498" spans="2:3" x14ac:dyDescent="0.55000000000000004">
      <c r="B498" s="88">
        <v>6.9000000000000101</v>
      </c>
      <c r="C498" s="123">
        <f t="shared" si="7"/>
        <v>1.2811986462346453E-3</v>
      </c>
    </row>
    <row r="499" spans="2:3" x14ac:dyDescent="0.55000000000000004">
      <c r="B499" s="88">
        <v>6.9200000000000097</v>
      </c>
      <c r="C499" s="123">
        <f t="shared" si="7"/>
        <v>1.2264841205494935E-3</v>
      </c>
    </row>
    <row r="500" spans="2:3" x14ac:dyDescent="0.55000000000000004">
      <c r="B500" s="88">
        <v>6.9400000000000102</v>
      </c>
      <c r="C500" s="123">
        <f t="shared" si="7"/>
        <v>1.1738975072784884E-3</v>
      </c>
    </row>
    <row r="501" spans="2:3" x14ac:dyDescent="0.55000000000000004">
      <c r="B501" s="88">
        <v>6.9600000000000097</v>
      </c>
      <c r="C501" s="123">
        <f t="shared" si="7"/>
        <v>1.1233658652578947E-3</v>
      </c>
    </row>
    <row r="502" spans="2:3" x14ac:dyDescent="0.55000000000000004">
      <c r="B502" s="88">
        <v>6.9800000000000102</v>
      </c>
      <c r="C502" s="123">
        <f t="shared" si="7"/>
        <v>1.0748183146513915E-3</v>
      </c>
    </row>
    <row r="503" spans="2:3" x14ac:dyDescent="0.55000000000000004">
      <c r="B503" s="88">
        <v>7</v>
      </c>
      <c r="C503" s="123">
        <f t="shared" si="7"/>
        <v>1.0281859975274036E-3</v>
      </c>
    </row>
    <row r="504" spans="2:3" x14ac:dyDescent="0.55000000000000004">
      <c r="B504" s="88">
        <v>7.02</v>
      </c>
      <c r="C504" s="123">
        <f t="shared" si="7"/>
        <v>9.8340203837859715E-4</v>
      </c>
    </row>
    <row r="505" spans="2:3" x14ac:dyDescent="0.55000000000000004">
      <c r="B505" s="88">
        <v>7.04</v>
      </c>
      <c r="C505" s="123">
        <f t="shared" si="7"/>
        <v>9.4040150462758982E-4</v>
      </c>
    </row>
    <row r="506" spans="2:3" x14ac:dyDescent="0.55000000000000004">
      <c r="B506" s="88">
        <v>7.06</v>
      </c>
      <c r="C506" s="123">
        <f t="shared" si="7"/>
        <v>8.9912136716023669E-4</v>
      </c>
    </row>
    <row r="507" spans="2:3" x14ac:dyDescent="0.55000000000000004">
      <c r="B507" s="88">
        <v>7.08</v>
      </c>
      <c r="C507" s="123">
        <f t="shared" si="7"/>
        <v>8.5950046092674742E-4</v>
      </c>
    </row>
    <row r="508" spans="2:3" x14ac:dyDescent="0.55000000000000004">
      <c r="B508" s="88">
        <v>7.1</v>
      </c>
      <c r="C508" s="123">
        <f t="shared" si="7"/>
        <v>8.2147944564868003E-4</v>
      </c>
    </row>
    <row r="509" spans="2:3" x14ac:dyDescent="0.55000000000000004">
      <c r="B509" s="88">
        <v>7.12</v>
      </c>
      <c r="C509" s="123">
        <f t="shared" si="7"/>
        <v>7.8500076666811647E-4</v>
      </c>
    </row>
    <row r="510" spans="2:3" x14ac:dyDescent="0.55000000000000004">
      <c r="B510" s="88">
        <v>7.14</v>
      </c>
      <c r="C510" s="123">
        <f t="shared" si="7"/>
        <v>7.5000861597363455E-4</v>
      </c>
    </row>
    <row r="511" spans="2:3" x14ac:dyDescent="0.55000000000000004">
      <c r="B511" s="88">
        <v>7.16</v>
      </c>
      <c r="C511" s="123">
        <f t="shared" si="7"/>
        <v>7.1644889343582376E-4</v>
      </c>
    </row>
    <row r="512" spans="2:3" x14ac:dyDescent="0.55000000000000004">
      <c r="B512" s="88">
        <v>7.18</v>
      </c>
      <c r="C512" s="123">
        <f t="shared" si="7"/>
        <v>6.8426916828353884E-4</v>
      </c>
    </row>
    <row r="513" spans="2:3" x14ac:dyDescent="0.55000000000000004">
      <c r="B513" s="88">
        <v>7.2</v>
      </c>
      <c r="C513" s="123">
        <f t="shared" si="7"/>
        <v>6.5341864085024788E-4</v>
      </c>
    </row>
    <row r="514" spans="2:3" x14ac:dyDescent="0.55000000000000004">
      <c r="B514" s="88">
        <v>7.22</v>
      </c>
      <c r="C514" s="123">
        <f t="shared" si="7"/>
        <v>6.2384810461831985E-4</v>
      </c>
    </row>
    <row r="515" spans="2:3" x14ac:dyDescent="0.55000000000000004">
      <c r="B515" s="88">
        <v>7.24</v>
      </c>
      <c r="C515" s="123">
        <f t="shared" si="7"/>
        <v>5.9550990858739719E-4</v>
      </c>
    </row>
    <row r="516" spans="2:3" x14ac:dyDescent="0.55000000000000004">
      <c r="B516" s="88">
        <v>7.26</v>
      </c>
      <c r="C516" s="123">
        <f t="shared" ref="C516:C545" si="8">_xlfn.NORM.DIST(B516,F$5,F$6,0)</f>
        <v>5.6835791999149577E-4</v>
      </c>
    </row>
    <row r="517" spans="2:3" x14ac:dyDescent="0.55000000000000004">
      <c r="B517" s="88">
        <v>7.28</v>
      </c>
      <c r="C517" s="123">
        <f t="shared" si="8"/>
        <v>5.4234748738787235E-4</v>
      </c>
    </row>
    <row r="518" spans="2:3" x14ac:dyDescent="0.55000000000000004">
      <c r="B518" s="88">
        <v>7.3</v>
      </c>
      <c r="C518" s="123">
        <f t="shared" si="8"/>
        <v>5.1743540413927262E-4</v>
      </c>
    </row>
    <row r="519" spans="2:3" x14ac:dyDescent="0.55000000000000004">
      <c r="B519" s="88">
        <v>7.32</v>
      </c>
      <c r="C519" s="123">
        <f t="shared" si="8"/>
        <v>4.9357987230964245E-4</v>
      </c>
    </row>
    <row r="520" spans="2:3" x14ac:dyDescent="0.55000000000000004">
      <c r="B520" s="88">
        <v>7.34</v>
      </c>
      <c r="C520" s="123">
        <f t="shared" si="8"/>
        <v>4.7074046699202419E-4</v>
      </c>
    </row>
    <row r="521" spans="2:3" x14ac:dyDescent="0.55000000000000004">
      <c r="B521" s="88">
        <v>7.36</v>
      </c>
      <c r="C521" s="123">
        <f t="shared" si="8"/>
        <v>4.4887810108592885E-4</v>
      </c>
    </row>
    <row r="522" spans="2:3" x14ac:dyDescent="0.55000000000000004">
      <c r="B522" s="88">
        <v>7.38</v>
      </c>
      <c r="C522" s="123">
        <f t="shared" si="8"/>
        <v>4.2795499054017677E-4</v>
      </c>
    </row>
    <row r="523" spans="2:3" x14ac:dyDescent="0.55000000000000004">
      <c r="B523" s="88">
        <v>7.4</v>
      </c>
      <c r="C523" s="123">
        <f t="shared" si="8"/>
        <v>4.0793462007584797E-4</v>
      </c>
    </row>
    <row r="524" spans="2:3" x14ac:dyDescent="0.55000000000000004">
      <c r="B524" s="88">
        <v>7.4200000000000097</v>
      </c>
      <c r="C524" s="123">
        <f t="shared" si="8"/>
        <v>3.8878170940276444E-4</v>
      </c>
    </row>
    <row r="525" spans="2:3" x14ac:dyDescent="0.55000000000000004">
      <c r="B525" s="88">
        <v>7.4400000000000102</v>
      </c>
      <c r="C525" s="123">
        <f t="shared" si="8"/>
        <v>3.7046217994171182E-4</v>
      </c>
    </row>
    <row r="526" spans="2:3" x14ac:dyDescent="0.55000000000000004">
      <c r="B526" s="88">
        <v>7.4600000000000097</v>
      </c>
      <c r="C526" s="123">
        <f t="shared" si="8"/>
        <v>3.5294312206328199E-4</v>
      </c>
    </row>
    <row r="527" spans="2:3" x14ac:dyDescent="0.55000000000000004">
      <c r="B527" s="88">
        <v>7.4800000000000102</v>
      </c>
      <c r="C527" s="123">
        <f t="shared" si="8"/>
        <v>3.3619276285335755E-4</v>
      </c>
    </row>
    <row r="528" spans="2:3" x14ac:dyDescent="0.55000000000000004">
      <c r="B528" s="88">
        <v>7.5000000000000098</v>
      </c>
      <c r="C528" s="123">
        <f t="shared" si="8"/>
        <v>3.2018043441387248E-4</v>
      </c>
    </row>
    <row r="529" spans="2:3" x14ac:dyDescent="0.55000000000000004">
      <c r="B529" s="88">
        <v>7.5200000000000102</v>
      </c>
      <c r="C529" s="123">
        <f t="shared" si="8"/>
        <v>3.0487654270656359E-4</v>
      </c>
    </row>
    <row r="530" spans="2:3" x14ac:dyDescent="0.55000000000000004">
      <c r="B530" s="88">
        <v>7.5400000000000098</v>
      </c>
      <c r="C530" s="123">
        <f t="shared" si="8"/>
        <v>2.9025253694639475E-4</v>
      </c>
    </row>
    <row r="531" spans="2:3" x14ac:dyDescent="0.55000000000000004">
      <c r="B531" s="88">
        <v>7.5600000000000103</v>
      </c>
      <c r="C531" s="123">
        <f t="shared" si="8"/>
        <v>2.7628087955031485E-4</v>
      </c>
    </row>
    <row r="532" spans="2:3" x14ac:dyDescent="0.55000000000000004">
      <c r="B532" s="88">
        <v>7.5800000000000098</v>
      </c>
      <c r="C532" s="123">
        <f t="shared" si="8"/>
        <v>2.6293501664609813E-4</v>
      </c>
    </row>
    <row r="533" spans="2:3" x14ac:dyDescent="0.55000000000000004">
      <c r="B533" s="88">
        <v>7.6000000000000103</v>
      </c>
      <c r="C533" s="123">
        <f t="shared" si="8"/>
        <v>2.5018934914508041E-4</v>
      </c>
    </row>
    <row r="534" spans="2:3" x14ac:dyDescent="0.55000000000000004">
      <c r="B534" s="88">
        <v>7.6200000000000099</v>
      </c>
      <c r="C534" s="123">
        <f t="shared" si="8"/>
        <v>2.3801920438176868E-4</v>
      </c>
    </row>
    <row r="535" spans="2:3" x14ac:dyDescent="0.55000000000000004">
      <c r="B535" s="88">
        <v>7.6400000000000103</v>
      </c>
      <c r="C535" s="123">
        <f t="shared" si="8"/>
        <v>2.2640080832243048E-4</v>
      </c>
    </row>
    <row r="536" spans="2:3" x14ac:dyDescent="0.55000000000000004">
      <c r="B536" s="88">
        <v>7.6600000000000099</v>
      </c>
      <c r="C536" s="123">
        <f t="shared" si="8"/>
        <v>2.1531125834402229E-4</v>
      </c>
    </row>
    <row r="537" spans="2:3" x14ac:dyDescent="0.55000000000000004">
      <c r="B537" s="88">
        <v>7.6800000000000104</v>
      </c>
      <c r="C537" s="123">
        <f t="shared" si="8"/>
        <v>2.047284965840114E-4</v>
      </c>
    </row>
    <row r="538" spans="2:3" x14ac:dyDescent="0.55000000000000004">
      <c r="B538" s="88">
        <v>7.7000000000000197</v>
      </c>
      <c r="C538" s="123">
        <f t="shared" si="8"/>
        <v>1.9463128386096364E-4</v>
      </c>
    </row>
    <row r="539" spans="2:3" x14ac:dyDescent="0.55000000000000004">
      <c r="B539" s="88">
        <v>7.7200000000000202</v>
      </c>
      <c r="C539" s="123">
        <f t="shared" si="8"/>
        <v>1.849991741650817E-4</v>
      </c>
    </row>
    <row r="540" spans="2:3" x14ac:dyDescent="0.55000000000000004">
      <c r="B540" s="88">
        <v>7.7400000000000198</v>
      </c>
      <c r="C540" s="123">
        <f t="shared" si="8"/>
        <v>1.7581248971715286E-4</v>
      </c>
    </row>
    <row r="541" spans="2:3" x14ac:dyDescent="0.55000000000000004">
      <c r="B541" s="88">
        <v>7.7600000000000202</v>
      </c>
      <c r="C541" s="123">
        <f t="shared" si="8"/>
        <v>1.6705229659389842E-4</v>
      </c>
    </row>
    <row r="542" spans="2:3" x14ac:dyDescent="0.55000000000000004">
      <c r="B542" s="88">
        <v>7.7800000000000198</v>
      </c>
      <c r="C542" s="123">
        <f t="shared" si="8"/>
        <v>1.5870038091697942E-4</v>
      </c>
    </row>
    <row r="543" spans="2:3" x14ac:dyDescent="0.55000000000000004">
      <c r="B543" s="88">
        <v>7.8000000000000203</v>
      </c>
      <c r="C543" s="123">
        <f t="shared" si="8"/>
        <v>1.5073922560244872E-4</v>
      </c>
    </row>
    <row r="544" spans="2:3" x14ac:dyDescent="0.55000000000000004">
      <c r="B544" s="88">
        <v>7.8200000000000198</v>
      </c>
      <c r="C544" s="123">
        <f t="shared" si="8"/>
        <v>1.4315198766690399E-4</v>
      </c>
    </row>
    <row r="545" spans="2:3" x14ac:dyDescent="0.55000000000000004">
      <c r="B545" s="88">
        <v>7.8400000000000203</v>
      </c>
      <c r="C545" s="123">
        <f t="shared" si="8"/>
        <v>1.3592247608609431E-4</v>
      </c>
    </row>
    <row r="546" spans="2:3" x14ac:dyDescent="0.55000000000000004">
      <c r="C546" s="123"/>
    </row>
    <row r="547" spans="2:3" x14ac:dyDescent="0.55000000000000004">
      <c r="C547" s="123"/>
    </row>
    <row r="548" spans="2:3" x14ac:dyDescent="0.55000000000000004">
      <c r="C548" s="123"/>
    </row>
    <row r="549" spans="2:3" x14ac:dyDescent="0.55000000000000004">
      <c r="C549" s="123"/>
    </row>
    <row r="550" spans="2:3" x14ac:dyDescent="0.55000000000000004">
      <c r="C550" s="123"/>
    </row>
    <row r="551" spans="2:3" x14ac:dyDescent="0.55000000000000004">
      <c r="C551" s="123"/>
    </row>
    <row r="552" spans="2:3" x14ac:dyDescent="0.55000000000000004">
      <c r="C552" s="123"/>
    </row>
    <row r="553" spans="2:3" x14ac:dyDescent="0.55000000000000004">
      <c r="C553" s="123"/>
    </row>
    <row r="554" spans="2:3" x14ac:dyDescent="0.55000000000000004">
      <c r="C554" s="123"/>
    </row>
    <row r="555" spans="2:3" x14ac:dyDescent="0.55000000000000004">
      <c r="C555" s="123"/>
    </row>
    <row r="556" spans="2:3" x14ac:dyDescent="0.55000000000000004">
      <c r="C556" s="123"/>
    </row>
    <row r="557" spans="2:3" x14ac:dyDescent="0.55000000000000004">
      <c r="C557" s="123"/>
    </row>
    <row r="558" spans="2:3" x14ac:dyDescent="0.55000000000000004">
      <c r="C558" s="123"/>
    </row>
    <row r="559" spans="2:3" x14ac:dyDescent="0.55000000000000004">
      <c r="C559" s="123"/>
    </row>
    <row r="560" spans="2:3" x14ac:dyDescent="0.55000000000000004">
      <c r="C560" s="123"/>
    </row>
    <row r="561" spans="3:3" x14ac:dyDescent="0.55000000000000004">
      <c r="C561" s="123"/>
    </row>
    <row r="562" spans="3:3" x14ac:dyDescent="0.55000000000000004">
      <c r="C562" s="123"/>
    </row>
    <row r="563" spans="3:3" x14ac:dyDescent="0.55000000000000004">
      <c r="C563" s="123"/>
    </row>
    <row r="564" spans="3:3" x14ac:dyDescent="0.55000000000000004">
      <c r="C564" s="123"/>
    </row>
    <row r="565" spans="3:3" x14ac:dyDescent="0.55000000000000004">
      <c r="C565" s="123"/>
    </row>
    <row r="566" spans="3:3" x14ac:dyDescent="0.55000000000000004">
      <c r="C566" s="123"/>
    </row>
    <row r="567" spans="3:3" x14ac:dyDescent="0.55000000000000004">
      <c r="C567" s="123"/>
    </row>
    <row r="568" spans="3:3" x14ac:dyDescent="0.55000000000000004">
      <c r="C568" s="123"/>
    </row>
    <row r="569" spans="3:3" x14ac:dyDescent="0.55000000000000004">
      <c r="C569" s="123"/>
    </row>
    <row r="570" spans="3:3" x14ac:dyDescent="0.55000000000000004">
      <c r="C570" s="123"/>
    </row>
    <row r="571" spans="3:3" x14ac:dyDescent="0.55000000000000004">
      <c r="C571" s="123"/>
    </row>
    <row r="572" spans="3:3" x14ac:dyDescent="0.55000000000000004">
      <c r="C572" s="123"/>
    </row>
    <row r="573" spans="3:3" x14ac:dyDescent="0.55000000000000004">
      <c r="C573" s="123"/>
    </row>
    <row r="574" spans="3:3" x14ac:dyDescent="0.55000000000000004">
      <c r="C574" s="123"/>
    </row>
    <row r="575" spans="3:3" x14ac:dyDescent="0.55000000000000004">
      <c r="C575" s="123"/>
    </row>
    <row r="576" spans="3:3" x14ac:dyDescent="0.55000000000000004">
      <c r="C576" s="123"/>
    </row>
    <row r="577" spans="3:3" x14ac:dyDescent="0.55000000000000004">
      <c r="C577" s="123"/>
    </row>
    <row r="578" spans="3:3" x14ac:dyDescent="0.55000000000000004">
      <c r="C578" s="123"/>
    </row>
    <row r="579" spans="3:3" x14ac:dyDescent="0.55000000000000004">
      <c r="C579" s="123"/>
    </row>
    <row r="580" spans="3:3" x14ac:dyDescent="0.55000000000000004">
      <c r="C580" s="123"/>
    </row>
    <row r="581" spans="3:3" x14ac:dyDescent="0.55000000000000004">
      <c r="C581" s="123"/>
    </row>
    <row r="582" spans="3:3" x14ac:dyDescent="0.55000000000000004">
      <c r="C582" s="123"/>
    </row>
    <row r="583" spans="3:3" x14ac:dyDescent="0.55000000000000004">
      <c r="C583" s="123"/>
    </row>
    <row r="584" spans="3:3" x14ac:dyDescent="0.55000000000000004">
      <c r="C584" s="123"/>
    </row>
    <row r="585" spans="3:3" x14ac:dyDescent="0.55000000000000004">
      <c r="C585" s="123"/>
    </row>
    <row r="586" spans="3:3" x14ac:dyDescent="0.55000000000000004">
      <c r="C586" s="123"/>
    </row>
    <row r="587" spans="3:3" x14ac:dyDescent="0.55000000000000004">
      <c r="C587" s="123"/>
    </row>
    <row r="588" spans="3:3" x14ac:dyDescent="0.55000000000000004">
      <c r="C588" s="123"/>
    </row>
    <row r="589" spans="3:3" x14ac:dyDescent="0.55000000000000004">
      <c r="C589" s="123"/>
    </row>
    <row r="590" spans="3:3" x14ac:dyDescent="0.55000000000000004">
      <c r="C590" s="123"/>
    </row>
    <row r="591" spans="3:3" x14ac:dyDescent="0.55000000000000004">
      <c r="C591" s="123"/>
    </row>
    <row r="592" spans="3:3" x14ac:dyDescent="0.55000000000000004">
      <c r="C592" s="123"/>
    </row>
    <row r="593" spans="3:3" x14ac:dyDescent="0.55000000000000004">
      <c r="C593" s="123"/>
    </row>
    <row r="594" spans="3:3" x14ac:dyDescent="0.55000000000000004">
      <c r="C594" s="123"/>
    </row>
    <row r="595" spans="3:3" x14ac:dyDescent="0.55000000000000004">
      <c r="C595" s="123"/>
    </row>
    <row r="596" spans="3:3" x14ac:dyDescent="0.55000000000000004">
      <c r="C596" s="123"/>
    </row>
    <row r="597" spans="3:3" x14ac:dyDescent="0.55000000000000004">
      <c r="C597" s="123"/>
    </row>
    <row r="598" spans="3:3" x14ac:dyDescent="0.55000000000000004">
      <c r="C598" s="123"/>
    </row>
    <row r="599" spans="3:3" x14ac:dyDescent="0.55000000000000004">
      <c r="C599" s="123"/>
    </row>
    <row r="600" spans="3:3" x14ac:dyDescent="0.55000000000000004">
      <c r="C600" s="123"/>
    </row>
    <row r="601" spans="3:3" x14ac:dyDescent="0.55000000000000004">
      <c r="C601" s="123"/>
    </row>
    <row r="602" spans="3:3" x14ac:dyDescent="0.55000000000000004">
      <c r="C602" s="123"/>
    </row>
    <row r="603" spans="3:3" x14ac:dyDescent="0.55000000000000004">
      <c r="C603" s="123"/>
    </row>
    <row r="604" spans="3:3" x14ac:dyDescent="0.55000000000000004">
      <c r="C604" s="123"/>
    </row>
    <row r="605" spans="3:3" x14ac:dyDescent="0.55000000000000004">
      <c r="C605" s="123"/>
    </row>
    <row r="606" spans="3:3" x14ac:dyDescent="0.55000000000000004">
      <c r="C606" s="123"/>
    </row>
    <row r="607" spans="3:3" x14ac:dyDescent="0.55000000000000004">
      <c r="C607" s="123"/>
    </row>
    <row r="608" spans="3:3" x14ac:dyDescent="0.55000000000000004">
      <c r="C608" s="123"/>
    </row>
    <row r="609" spans="3:3" x14ac:dyDescent="0.55000000000000004">
      <c r="C609" s="123"/>
    </row>
    <row r="610" spans="3:3" x14ac:dyDescent="0.55000000000000004">
      <c r="C610" s="123"/>
    </row>
    <row r="611" spans="3:3" x14ac:dyDescent="0.55000000000000004">
      <c r="C611" s="123"/>
    </row>
    <row r="612" spans="3:3" x14ac:dyDescent="0.55000000000000004">
      <c r="C612" s="123"/>
    </row>
    <row r="613" spans="3:3" x14ac:dyDescent="0.55000000000000004">
      <c r="C613" s="123"/>
    </row>
    <row r="614" spans="3:3" x14ac:dyDescent="0.55000000000000004">
      <c r="C614" s="123"/>
    </row>
    <row r="615" spans="3:3" x14ac:dyDescent="0.55000000000000004">
      <c r="C615" s="123"/>
    </row>
    <row r="616" spans="3:3" x14ac:dyDescent="0.55000000000000004">
      <c r="C616" s="123"/>
    </row>
    <row r="617" spans="3:3" x14ac:dyDescent="0.55000000000000004">
      <c r="C617" s="123"/>
    </row>
    <row r="618" spans="3:3" x14ac:dyDescent="0.55000000000000004">
      <c r="C618" s="123"/>
    </row>
    <row r="619" spans="3:3" x14ac:dyDescent="0.55000000000000004">
      <c r="C619" s="123"/>
    </row>
    <row r="620" spans="3:3" x14ac:dyDescent="0.55000000000000004">
      <c r="C620" s="123"/>
    </row>
    <row r="621" spans="3:3" x14ac:dyDescent="0.55000000000000004">
      <c r="C621" s="123"/>
    </row>
    <row r="622" spans="3:3" x14ac:dyDescent="0.55000000000000004">
      <c r="C622" s="123"/>
    </row>
    <row r="623" spans="3:3" x14ac:dyDescent="0.55000000000000004">
      <c r="C623" s="123"/>
    </row>
    <row r="624" spans="3:3" x14ac:dyDescent="0.55000000000000004">
      <c r="C624" s="123"/>
    </row>
    <row r="625" spans="3:3" x14ac:dyDescent="0.55000000000000004">
      <c r="C625" s="123"/>
    </row>
    <row r="626" spans="3:3" x14ac:dyDescent="0.55000000000000004">
      <c r="C626" s="123"/>
    </row>
    <row r="627" spans="3:3" x14ac:dyDescent="0.55000000000000004">
      <c r="C627" s="123"/>
    </row>
    <row r="628" spans="3:3" x14ac:dyDescent="0.55000000000000004">
      <c r="C628" s="123"/>
    </row>
    <row r="629" spans="3:3" x14ac:dyDescent="0.55000000000000004">
      <c r="C629" s="123"/>
    </row>
    <row r="630" spans="3:3" x14ac:dyDescent="0.55000000000000004">
      <c r="C630" s="123"/>
    </row>
    <row r="631" spans="3:3" x14ac:dyDescent="0.55000000000000004">
      <c r="C631" s="123"/>
    </row>
    <row r="632" spans="3:3" x14ac:dyDescent="0.55000000000000004">
      <c r="C632" s="123"/>
    </row>
    <row r="633" spans="3:3" x14ac:dyDescent="0.55000000000000004">
      <c r="C633" s="123"/>
    </row>
    <row r="634" spans="3:3" x14ac:dyDescent="0.55000000000000004">
      <c r="C634" s="123"/>
    </row>
    <row r="635" spans="3:3" x14ac:dyDescent="0.55000000000000004">
      <c r="C635" s="123"/>
    </row>
    <row r="636" spans="3:3" x14ac:dyDescent="0.55000000000000004">
      <c r="C636" s="123"/>
    </row>
    <row r="637" spans="3:3" x14ac:dyDescent="0.55000000000000004">
      <c r="C637" s="123"/>
    </row>
    <row r="638" spans="3:3" x14ac:dyDescent="0.55000000000000004">
      <c r="C638" s="123"/>
    </row>
    <row r="639" spans="3:3" x14ac:dyDescent="0.55000000000000004">
      <c r="C639" s="123"/>
    </row>
    <row r="640" spans="3:3" x14ac:dyDescent="0.55000000000000004">
      <c r="C640" s="123"/>
    </row>
    <row r="641" spans="3:3" x14ac:dyDescent="0.55000000000000004">
      <c r="C641" s="123"/>
    </row>
    <row r="642" spans="3:3" x14ac:dyDescent="0.55000000000000004">
      <c r="C642" s="123"/>
    </row>
    <row r="643" spans="3:3" x14ac:dyDescent="0.55000000000000004">
      <c r="C643" s="123"/>
    </row>
    <row r="644" spans="3:3" x14ac:dyDescent="0.55000000000000004">
      <c r="C644" s="123"/>
    </row>
    <row r="645" spans="3:3" x14ac:dyDescent="0.55000000000000004">
      <c r="C645" s="123"/>
    </row>
    <row r="646" spans="3:3" x14ac:dyDescent="0.55000000000000004">
      <c r="C646" s="123"/>
    </row>
    <row r="647" spans="3:3" x14ac:dyDescent="0.55000000000000004">
      <c r="C647" s="123"/>
    </row>
    <row r="648" spans="3:3" x14ac:dyDescent="0.55000000000000004">
      <c r="C648" s="123"/>
    </row>
    <row r="649" spans="3:3" x14ac:dyDescent="0.55000000000000004">
      <c r="C649" s="123"/>
    </row>
    <row r="650" spans="3:3" x14ac:dyDescent="0.55000000000000004">
      <c r="C650" s="123"/>
    </row>
    <row r="651" spans="3:3" x14ac:dyDescent="0.55000000000000004">
      <c r="C651" s="123"/>
    </row>
    <row r="652" spans="3:3" x14ac:dyDescent="0.55000000000000004">
      <c r="C652" s="123"/>
    </row>
    <row r="653" spans="3:3" x14ac:dyDescent="0.55000000000000004">
      <c r="C653" s="123"/>
    </row>
    <row r="654" spans="3:3" x14ac:dyDescent="0.55000000000000004">
      <c r="C654" s="123"/>
    </row>
    <row r="655" spans="3:3" x14ac:dyDescent="0.55000000000000004">
      <c r="C655" s="123"/>
    </row>
    <row r="656" spans="3:3" x14ac:dyDescent="0.55000000000000004">
      <c r="C656" s="123"/>
    </row>
    <row r="657" spans="3:3" x14ac:dyDescent="0.55000000000000004">
      <c r="C657" s="123"/>
    </row>
    <row r="658" spans="3:3" x14ac:dyDescent="0.55000000000000004">
      <c r="C658" s="123"/>
    </row>
    <row r="659" spans="3:3" x14ac:dyDescent="0.55000000000000004">
      <c r="C659" s="123"/>
    </row>
    <row r="660" spans="3:3" x14ac:dyDescent="0.55000000000000004">
      <c r="C660" s="123"/>
    </row>
    <row r="661" spans="3:3" x14ac:dyDescent="0.55000000000000004">
      <c r="C661" s="123"/>
    </row>
    <row r="662" spans="3:3" x14ac:dyDescent="0.55000000000000004">
      <c r="C662" s="123"/>
    </row>
    <row r="663" spans="3:3" x14ac:dyDescent="0.55000000000000004">
      <c r="C663" s="123"/>
    </row>
    <row r="664" spans="3:3" x14ac:dyDescent="0.55000000000000004">
      <c r="C664" s="123"/>
    </row>
    <row r="665" spans="3:3" x14ac:dyDescent="0.55000000000000004">
      <c r="C665" s="123"/>
    </row>
    <row r="666" spans="3:3" x14ac:dyDescent="0.55000000000000004">
      <c r="C666" s="123"/>
    </row>
    <row r="667" spans="3:3" x14ac:dyDescent="0.55000000000000004">
      <c r="C667" s="123"/>
    </row>
    <row r="668" spans="3:3" x14ac:dyDescent="0.55000000000000004">
      <c r="C668" s="123"/>
    </row>
    <row r="669" spans="3:3" x14ac:dyDescent="0.55000000000000004">
      <c r="C669" s="123"/>
    </row>
    <row r="670" spans="3:3" x14ac:dyDescent="0.55000000000000004">
      <c r="C670" s="123"/>
    </row>
    <row r="671" spans="3:3" x14ac:dyDescent="0.55000000000000004">
      <c r="C671" s="123"/>
    </row>
    <row r="672" spans="3:3" x14ac:dyDescent="0.55000000000000004">
      <c r="C672" s="123"/>
    </row>
    <row r="673" spans="3:3" x14ac:dyDescent="0.55000000000000004">
      <c r="C673" s="123"/>
    </row>
    <row r="674" spans="3:3" x14ac:dyDescent="0.55000000000000004">
      <c r="C674" s="123"/>
    </row>
    <row r="675" spans="3:3" x14ac:dyDescent="0.55000000000000004">
      <c r="C675" s="123"/>
    </row>
    <row r="676" spans="3:3" x14ac:dyDescent="0.55000000000000004">
      <c r="C676" s="123"/>
    </row>
    <row r="677" spans="3:3" x14ac:dyDescent="0.55000000000000004">
      <c r="C677" s="123"/>
    </row>
    <row r="678" spans="3:3" x14ac:dyDescent="0.55000000000000004">
      <c r="C678" s="123"/>
    </row>
    <row r="679" spans="3:3" x14ac:dyDescent="0.55000000000000004">
      <c r="C679" s="123"/>
    </row>
    <row r="680" spans="3:3" x14ac:dyDescent="0.55000000000000004">
      <c r="C680" s="123"/>
    </row>
    <row r="681" spans="3:3" x14ac:dyDescent="0.55000000000000004">
      <c r="C681" s="123"/>
    </row>
    <row r="682" spans="3:3" x14ac:dyDescent="0.55000000000000004">
      <c r="C682" s="123"/>
    </row>
    <row r="683" spans="3:3" x14ac:dyDescent="0.55000000000000004">
      <c r="C683" s="123"/>
    </row>
    <row r="684" spans="3:3" x14ac:dyDescent="0.55000000000000004">
      <c r="C684" s="123"/>
    </row>
    <row r="685" spans="3:3" x14ac:dyDescent="0.55000000000000004">
      <c r="C685" s="123"/>
    </row>
    <row r="686" spans="3:3" x14ac:dyDescent="0.55000000000000004">
      <c r="C686" s="123"/>
    </row>
    <row r="687" spans="3:3" x14ac:dyDescent="0.55000000000000004">
      <c r="C687" s="123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1"/>
  <sheetViews>
    <sheetView workbookViewId="0">
      <selection activeCell="I12" sqref="I12"/>
    </sheetView>
  </sheetViews>
  <sheetFormatPr defaultRowHeight="21" x14ac:dyDescent="0.5"/>
  <cols>
    <col min="2" max="2" width="28.7265625" customWidth="1"/>
    <col min="3" max="4" width="8.7265625" style="12"/>
    <col min="13" max="13" width="8.7265625" style="28"/>
  </cols>
  <sheetData>
    <row r="2" spans="2:13" x14ac:dyDescent="0.5">
      <c r="B2" s="28" t="s">
        <v>22</v>
      </c>
      <c r="C2" s="27" t="s">
        <v>18</v>
      </c>
      <c r="D2" s="27" t="s">
        <v>19</v>
      </c>
    </row>
    <row r="3" spans="2:13" x14ac:dyDescent="0.5">
      <c r="C3" s="26">
        <v>68</v>
      </c>
      <c r="D3" s="26">
        <v>76</v>
      </c>
      <c r="M3" s="28">
        <f t="shared" ref="M3:M13" si="0">C3-D3</f>
        <v>-8</v>
      </c>
    </row>
    <row r="4" spans="2:13" x14ac:dyDescent="0.5">
      <c r="C4" s="26">
        <v>72</v>
      </c>
      <c r="D4" s="26">
        <v>81</v>
      </c>
      <c r="M4" s="28">
        <f t="shared" si="0"/>
        <v>-9</v>
      </c>
    </row>
    <row r="5" spans="2:13" x14ac:dyDescent="0.5">
      <c r="C5" s="26">
        <v>75</v>
      </c>
      <c r="D5" s="26">
        <v>85</v>
      </c>
      <c r="M5" s="28">
        <f t="shared" si="0"/>
        <v>-10</v>
      </c>
    </row>
    <row r="6" spans="2:13" x14ac:dyDescent="0.5">
      <c r="C6" s="26">
        <v>77</v>
      </c>
      <c r="D6" s="26">
        <v>75</v>
      </c>
      <c r="M6" s="28">
        <f t="shared" si="0"/>
        <v>2</v>
      </c>
    </row>
    <row r="7" spans="2:13" x14ac:dyDescent="0.5">
      <c r="C7" s="26">
        <v>77</v>
      </c>
      <c r="D7" s="26">
        <v>76</v>
      </c>
      <c r="M7" s="28">
        <f t="shared" si="0"/>
        <v>1</v>
      </c>
    </row>
    <row r="8" spans="2:13" x14ac:dyDescent="0.5">
      <c r="C8" s="26">
        <v>70</v>
      </c>
      <c r="D8" s="26">
        <v>77</v>
      </c>
      <c r="M8" s="28">
        <f t="shared" si="0"/>
        <v>-7</v>
      </c>
    </row>
    <row r="9" spans="2:13" x14ac:dyDescent="0.5">
      <c r="C9" s="26">
        <v>72</v>
      </c>
      <c r="D9" s="26">
        <v>69</v>
      </c>
      <c r="M9" s="28">
        <f t="shared" si="0"/>
        <v>3</v>
      </c>
    </row>
    <row r="10" spans="2:13" x14ac:dyDescent="0.5">
      <c r="C10" s="26">
        <v>67</v>
      </c>
      <c r="D10" s="26">
        <v>80</v>
      </c>
      <c r="M10" s="28">
        <f t="shared" si="0"/>
        <v>-13</v>
      </c>
    </row>
    <row r="11" spans="2:13" x14ac:dyDescent="0.5">
      <c r="C11" s="26">
        <v>70</v>
      </c>
      <c r="D11" s="26">
        <v>76</v>
      </c>
      <c r="M11" s="28">
        <f t="shared" si="0"/>
        <v>-6</v>
      </c>
    </row>
    <row r="12" spans="2:13" x14ac:dyDescent="0.5">
      <c r="C12" s="26">
        <v>70</v>
      </c>
      <c r="D12" s="26">
        <v>68</v>
      </c>
      <c r="M12" s="28">
        <f t="shared" si="0"/>
        <v>2</v>
      </c>
    </row>
    <row r="13" spans="2:13" x14ac:dyDescent="0.5">
      <c r="C13" s="26">
        <v>69</v>
      </c>
      <c r="D13" s="26">
        <v>79</v>
      </c>
      <c r="M13" s="28">
        <f t="shared" si="0"/>
        <v>-10</v>
      </c>
    </row>
    <row r="14" spans="2:13" x14ac:dyDescent="0.5">
      <c r="C14" s="26"/>
      <c r="D14" s="26"/>
    </row>
    <row r="15" spans="2:13" x14ac:dyDescent="0.5">
      <c r="C15" s="26"/>
      <c r="D15" s="26"/>
    </row>
    <row r="16" spans="2:13" x14ac:dyDescent="0.5">
      <c r="C16" s="26"/>
      <c r="D16" s="26"/>
    </row>
    <row r="37" spans="3:5" ht="31" x14ac:dyDescent="0.7">
      <c r="D37" s="29" t="s">
        <v>21</v>
      </c>
    </row>
    <row r="40" spans="3:5" x14ac:dyDescent="0.5">
      <c r="C40" s="30" t="s">
        <v>20</v>
      </c>
      <c r="D40" s="30" t="s">
        <v>18</v>
      </c>
      <c r="E40" s="30" t="s">
        <v>19</v>
      </c>
    </row>
    <row r="41" spans="3:5" x14ac:dyDescent="0.5">
      <c r="C41" s="31">
        <v>1</v>
      </c>
      <c r="D41" s="31">
        <v>8.5</v>
      </c>
      <c r="E41" s="31">
        <v>5</v>
      </c>
    </row>
    <row r="42" spans="3:5" x14ac:dyDescent="0.5">
      <c r="C42" s="31">
        <v>2</v>
      </c>
      <c r="D42" s="31">
        <v>8.5</v>
      </c>
      <c r="E42" s="31">
        <v>5</v>
      </c>
    </row>
    <row r="43" spans="3:5" x14ac:dyDescent="0.5">
      <c r="C43" s="31">
        <v>3</v>
      </c>
      <c r="D43" s="31">
        <v>10</v>
      </c>
      <c r="E43" s="31">
        <v>6</v>
      </c>
    </row>
    <row r="44" spans="3:5" x14ac:dyDescent="0.5">
      <c r="C44" s="31">
        <v>4</v>
      </c>
      <c r="D44" s="31">
        <v>8</v>
      </c>
      <c r="E44" s="31">
        <v>6</v>
      </c>
    </row>
    <row r="45" spans="3:5" x14ac:dyDescent="0.5">
      <c r="C45" s="31">
        <v>5</v>
      </c>
      <c r="D45" s="31">
        <v>9</v>
      </c>
      <c r="E45" s="31">
        <v>6</v>
      </c>
    </row>
    <row r="46" spans="3:5" x14ac:dyDescent="0.5">
      <c r="C46" s="31">
        <v>6</v>
      </c>
      <c r="D46" s="31">
        <v>10</v>
      </c>
      <c r="E46" s="31">
        <v>9</v>
      </c>
    </row>
    <row r="47" spans="3:5" x14ac:dyDescent="0.5">
      <c r="C47" s="31">
        <v>7</v>
      </c>
      <c r="D47" s="31">
        <v>12</v>
      </c>
      <c r="E47" s="31">
        <v>10</v>
      </c>
    </row>
    <row r="48" spans="3:5" x14ac:dyDescent="0.5">
      <c r="C48" s="31">
        <v>8</v>
      </c>
      <c r="D48" s="31">
        <v>12</v>
      </c>
      <c r="E48" s="31">
        <v>11.5</v>
      </c>
    </row>
    <row r="49" spans="3:5" x14ac:dyDescent="0.5">
      <c r="C49" s="31">
        <v>9</v>
      </c>
      <c r="D49" s="31">
        <v>14</v>
      </c>
      <c r="E49" s="31">
        <v>14.5</v>
      </c>
    </row>
    <row r="50" spans="3:5" x14ac:dyDescent="0.5">
      <c r="C50" s="31">
        <v>10</v>
      </c>
      <c r="D50" s="31">
        <v>15</v>
      </c>
      <c r="E50" s="31">
        <v>15.5</v>
      </c>
    </row>
    <row r="51" spans="3:5" x14ac:dyDescent="0.5">
      <c r="C51" s="31">
        <v>11</v>
      </c>
      <c r="D51" s="31">
        <v>19</v>
      </c>
      <c r="E51" s="31">
        <v>16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activeCell="M4" sqref="M4"/>
    </sheetView>
  </sheetViews>
  <sheetFormatPr defaultRowHeight="14.5" x14ac:dyDescent="0.35"/>
  <cols>
    <col min="1" max="1" width="13.36328125" customWidth="1"/>
  </cols>
  <sheetData>
    <row r="1" spans="1:15" ht="21" x14ac:dyDescent="0.5">
      <c r="B1" s="35" t="s">
        <v>23</v>
      </c>
      <c r="C1" s="35" t="s">
        <v>24</v>
      </c>
      <c r="D1" s="35" t="s">
        <v>25</v>
      </c>
      <c r="E1" s="35" t="s">
        <v>26</v>
      </c>
      <c r="F1" s="117"/>
      <c r="G1" s="112" t="s">
        <v>23</v>
      </c>
      <c r="H1" s="112" t="s">
        <v>24</v>
      </c>
      <c r="I1" s="112" t="s">
        <v>25</v>
      </c>
      <c r="J1" s="112" t="s">
        <v>26</v>
      </c>
      <c r="K1" s="117"/>
      <c r="L1" s="112" t="s">
        <v>23</v>
      </c>
      <c r="M1" s="112" t="s">
        <v>24</v>
      </c>
      <c r="N1" s="112" t="s">
        <v>25</v>
      </c>
      <c r="O1" s="112" t="s">
        <v>26</v>
      </c>
    </row>
    <row r="2" spans="1:15" ht="21" x14ac:dyDescent="0.5">
      <c r="B2" s="36">
        <v>14</v>
      </c>
      <c r="C2" s="36">
        <v>11</v>
      </c>
      <c r="D2" s="36">
        <v>7</v>
      </c>
      <c r="E2" s="36">
        <v>6.5</v>
      </c>
      <c r="F2" s="117"/>
      <c r="G2" s="113">
        <v>10</v>
      </c>
      <c r="H2" s="113">
        <v>10</v>
      </c>
      <c r="I2" s="113">
        <v>9</v>
      </c>
      <c r="J2" s="113">
        <v>7</v>
      </c>
      <c r="K2" s="117"/>
      <c r="L2" s="113">
        <v>17</v>
      </c>
      <c r="M2" s="113">
        <v>9</v>
      </c>
      <c r="N2" s="113">
        <v>9</v>
      </c>
      <c r="O2" s="113">
        <v>7</v>
      </c>
    </row>
    <row r="3" spans="1:15" ht="21" x14ac:dyDescent="0.5">
      <c r="B3" s="36">
        <v>12</v>
      </c>
      <c r="C3" s="36">
        <v>10</v>
      </c>
      <c r="D3" s="36">
        <v>7</v>
      </c>
      <c r="E3" s="36">
        <v>6</v>
      </c>
      <c r="F3" s="117"/>
      <c r="G3" s="113">
        <v>12</v>
      </c>
      <c r="H3" s="113">
        <v>12</v>
      </c>
      <c r="I3" s="113">
        <v>11</v>
      </c>
      <c r="J3" s="113">
        <v>8</v>
      </c>
      <c r="K3" s="117"/>
      <c r="L3" s="113">
        <v>18</v>
      </c>
      <c r="M3" s="113">
        <v>9</v>
      </c>
      <c r="N3" s="113">
        <v>11</v>
      </c>
      <c r="O3" s="113">
        <v>8</v>
      </c>
    </row>
    <row r="4" spans="1:15" ht="21" x14ac:dyDescent="0.5">
      <c r="B4" s="36">
        <v>14</v>
      </c>
      <c r="C4" s="36">
        <v>10</v>
      </c>
      <c r="D4" s="36">
        <v>9</v>
      </c>
      <c r="E4" s="36">
        <v>3.5</v>
      </c>
      <c r="F4" s="117"/>
      <c r="G4" s="113">
        <v>12</v>
      </c>
      <c r="H4" s="113">
        <v>12</v>
      </c>
      <c r="I4" s="113">
        <v>12</v>
      </c>
      <c r="J4" s="113">
        <v>14</v>
      </c>
      <c r="K4" s="117"/>
      <c r="L4" s="113">
        <v>12</v>
      </c>
      <c r="M4" s="113">
        <v>10</v>
      </c>
      <c r="N4" s="113">
        <v>12</v>
      </c>
      <c r="O4" s="113">
        <v>14</v>
      </c>
    </row>
    <row r="5" spans="1:15" ht="21" x14ac:dyDescent="0.5">
      <c r="B5" s="36">
        <v>14</v>
      </c>
      <c r="C5" s="36">
        <v>10</v>
      </c>
      <c r="D5" s="36">
        <v>10.5</v>
      </c>
      <c r="E5" s="36">
        <v>8</v>
      </c>
      <c r="F5" s="117"/>
      <c r="G5" s="113">
        <v>14</v>
      </c>
      <c r="H5" s="113">
        <v>12</v>
      </c>
      <c r="I5" s="113">
        <v>14</v>
      </c>
      <c r="J5" s="113">
        <v>14</v>
      </c>
      <c r="K5" s="117"/>
      <c r="L5" s="113">
        <v>16</v>
      </c>
      <c r="M5" s="113">
        <v>10</v>
      </c>
      <c r="N5" s="113">
        <v>14</v>
      </c>
      <c r="O5" s="113">
        <v>13</v>
      </c>
    </row>
    <row r="6" spans="1:15" ht="21" x14ac:dyDescent="0.5">
      <c r="B6" s="36">
        <v>16</v>
      </c>
      <c r="C6" s="36">
        <v>12</v>
      </c>
      <c r="D6" s="36">
        <v>11</v>
      </c>
      <c r="E6" s="36">
        <v>9</v>
      </c>
      <c r="F6" s="117"/>
      <c r="G6" s="113">
        <v>15</v>
      </c>
      <c r="H6" s="113">
        <v>15</v>
      </c>
      <c r="I6" s="113">
        <v>13</v>
      </c>
      <c r="J6" s="113">
        <v>15</v>
      </c>
      <c r="K6" s="117"/>
      <c r="L6" s="113">
        <v>15</v>
      </c>
      <c r="M6" s="113">
        <v>11</v>
      </c>
      <c r="N6" s="114">
        <v>12</v>
      </c>
      <c r="O6" s="114">
        <v>11</v>
      </c>
    </row>
    <row r="7" spans="1:15" ht="21" x14ac:dyDescent="0.5">
      <c r="B7" s="36">
        <v>19</v>
      </c>
      <c r="C7" s="36">
        <v>17</v>
      </c>
      <c r="D7" s="36">
        <v>12</v>
      </c>
      <c r="E7" s="36">
        <v>11</v>
      </c>
      <c r="F7" s="117"/>
      <c r="G7" s="113">
        <v>19</v>
      </c>
      <c r="H7" s="113">
        <v>17</v>
      </c>
      <c r="I7" s="113">
        <v>19</v>
      </c>
      <c r="J7" s="113">
        <v>18</v>
      </c>
      <c r="K7" s="117"/>
      <c r="L7" s="113">
        <v>19</v>
      </c>
      <c r="M7" s="113">
        <v>18</v>
      </c>
      <c r="N7" s="114">
        <v>11</v>
      </c>
      <c r="O7" s="114">
        <v>11</v>
      </c>
    </row>
    <row r="8" spans="1:15" ht="21" x14ac:dyDescent="0.5">
      <c r="B8" s="36">
        <v>18</v>
      </c>
      <c r="C8" s="36">
        <v>17</v>
      </c>
      <c r="D8" s="36">
        <v>12</v>
      </c>
      <c r="E8" s="36">
        <v>10</v>
      </c>
      <c r="F8" s="117"/>
      <c r="G8" s="113">
        <v>19</v>
      </c>
      <c r="H8" s="113">
        <v>22</v>
      </c>
      <c r="I8" s="113">
        <v>19</v>
      </c>
      <c r="J8" s="113">
        <v>19</v>
      </c>
      <c r="K8" s="117"/>
      <c r="L8" s="113">
        <v>19</v>
      </c>
      <c r="M8" s="113">
        <v>18</v>
      </c>
      <c r="N8" s="114">
        <v>15</v>
      </c>
      <c r="O8" s="114">
        <v>14</v>
      </c>
    </row>
    <row r="9" spans="1:15" ht="21" x14ac:dyDescent="0.5">
      <c r="B9" s="36">
        <v>19</v>
      </c>
      <c r="C9" s="36">
        <v>18</v>
      </c>
      <c r="D9" s="36">
        <v>10</v>
      </c>
      <c r="E9" s="36">
        <v>7</v>
      </c>
      <c r="F9" s="117"/>
      <c r="G9" s="113">
        <v>20</v>
      </c>
      <c r="H9" s="113">
        <v>19</v>
      </c>
      <c r="I9" s="113">
        <v>18</v>
      </c>
      <c r="J9" s="113">
        <v>20</v>
      </c>
      <c r="K9" s="117"/>
      <c r="L9" s="113">
        <v>17</v>
      </c>
      <c r="M9" s="113">
        <v>20</v>
      </c>
      <c r="N9" s="114">
        <v>14</v>
      </c>
      <c r="O9" s="114">
        <v>18</v>
      </c>
    </row>
    <row r="10" spans="1:15" ht="21" x14ac:dyDescent="0.5">
      <c r="B10" s="36">
        <v>19</v>
      </c>
      <c r="C10" s="36">
        <v>15</v>
      </c>
      <c r="D10" s="36">
        <v>8</v>
      </c>
      <c r="E10" s="36">
        <v>7</v>
      </c>
      <c r="F10" s="117"/>
      <c r="G10" s="113">
        <v>20</v>
      </c>
      <c r="H10" s="113">
        <v>20</v>
      </c>
      <c r="I10" s="113">
        <v>20</v>
      </c>
      <c r="J10" s="113">
        <v>21</v>
      </c>
      <c r="K10" s="117"/>
      <c r="L10" s="113">
        <v>20</v>
      </c>
      <c r="M10" s="113">
        <v>14</v>
      </c>
      <c r="N10" s="114">
        <v>18</v>
      </c>
      <c r="O10" s="114">
        <v>20</v>
      </c>
    </row>
    <row r="11" spans="1:15" ht="21" x14ac:dyDescent="0.5">
      <c r="B11" s="36">
        <v>21</v>
      </c>
      <c r="C11" s="36">
        <v>15</v>
      </c>
      <c r="D11" s="36">
        <v>8</v>
      </c>
      <c r="E11" s="36">
        <v>8.5</v>
      </c>
      <c r="F11" s="117"/>
      <c r="G11" s="113">
        <v>20</v>
      </c>
      <c r="H11" s="113">
        <v>25</v>
      </c>
      <c r="I11" s="113">
        <v>25</v>
      </c>
      <c r="J11" s="113">
        <v>21</v>
      </c>
      <c r="K11" s="117"/>
      <c r="L11" s="113">
        <v>24</v>
      </c>
      <c r="M11" s="113">
        <v>15</v>
      </c>
      <c r="N11" s="114">
        <v>17</v>
      </c>
      <c r="O11" s="114">
        <v>21</v>
      </c>
    </row>
    <row r="12" spans="1:15" ht="21" x14ac:dyDescent="0.5">
      <c r="C12" s="26"/>
      <c r="D12" s="26"/>
      <c r="F12" s="117"/>
      <c r="G12" s="111"/>
      <c r="H12" s="111"/>
      <c r="I12" s="111"/>
      <c r="J12" s="111"/>
      <c r="K12" s="117"/>
      <c r="L12" s="111"/>
      <c r="M12" s="111"/>
      <c r="N12" s="111"/>
      <c r="O12" s="111"/>
    </row>
    <row r="13" spans="1:15" s="37" customFormat="1" ht="23.5" x14ac:dyDescent="0.55000000000000004">
      <c r="A13" s="72" t="s">
        <v>77</v>
      </c>
      <c r="B13" s="73">
        <f>AVERAGE(B2:B11)</f>
        <v>16.600000000000001</v>
      </c>
      <c r="C13" s="73">
        <f>AVERAGE(C2:C11)</f>
        <v>13.5</v>
      </c>
      <c r="D13" s="73">
        <f>AVERAGE(D2:D11)</f>
        <v>9.4499999999999993</v>
      </c>
      <c r="E13" s="73">
        <f>AVERAGE(E2:E11)</f>
        <v>7.65</v>
      </c>
      <c r="F13" s="118"/>
      <c r="G13" s="115">
        <f>AVERAGE(G2:G11)</f>
        <v>16.100000000000001</v>
      </c>
      <c r="H13" s="115">
        <f>AVERAGE(H2:H11)</f>
        <v>16.399999999999999</v>
      </c>
      <c r="I13" s="115">
        <f>AVERAGE(I2:I11)</f>
        <v>16</v>
      </c>
      <c r="J13" s="115">
        <f>AVERAGE(J2:J11)</f>
        <v>15.7</v>
      </c>
      <c r="K13" s="118"/>
      <c r="L13" s="115">
        <f>AVERAGE(L2:L11)</f>
        <v>17.7</v>
      </c>
      <c r="M13" s="115">
        <f>AVERAGE(M2:M11)</f>
        <v>13.4</v>
      </c>
      <c r="N13" s="115">
        <f>AVERAGE(N2:N11)</f>
        <v>13.3</v>
      </c>
      <c r="O13" s="115">
        <f>AVERAGE(O2:O11)</f>
        <v>13.7</v>
      </c>
    </row>
    <row r="14" spans="1:15" s="37" customFormat="1" ht="23.5" x14ac:dyDescent="0.55000000000000004">
      <c r="A14" s="72" t="s">
        <v>78</v>
      </c>
      <c r="B14" s="72">
        <f>STDEV(B2:B11)</f>
        <v>2.9888682361946546</v>
      </c>
      <c r="C14" s="72">
        <f t="shared" ref="C14:E14" si="0">STDEV(C2:C11)</f>
        <v>3.2403703492039302</v>
      </c>
      <c r="D14" s="72">
        <f t="shared" si="0"/>
        <v>1.9213710382606137</v>
      </c>
      <c r="E14" s="72">
        <f t="shared" si="0"/>
        <v>2.1479964825131548</v>
      </c>
      <c r="F14" s="118"/>
      <c r="G14" s="116">
        <f>STDEV(G2:G11)</f>
        <v>3.9285281382896247</v>
      </c>
      <c r="H14" s="116">
        <f t="shared" ref="H14:J14" si="1">STDEV(H2:H11)</f>
        <v>5.0155314330144085</v>
      </c>
      <c r="I14" s="116">
        <f t="shared" si="1"/>
        <v>4.9665548085837798</v>
      </c>
      <c r="J14" s="116">
        <f t="shared" si="1"/>
        <v>5.0782761729635064</v>
      </c>
      <c r="K14" s="118"/>
      <c r="L14" s="116">
        <f>STDEV(L2:L11)</f>
        <v>3.1989581637360192</v>
      </c>
      <c r="M14" s="116">
        <f t="shared" ref="M14:O14" si="2">STDEV(M2:M11)</f>
        <v>4.1686661868969299</v>
      </c>
      <c r="N14" s="116">
        <f t="shared" si="2"/>
        <v>2.8303906287138352</v>
      </c>
      <c r="O14" s="116">
        <f t="shared" si="2"/>
        <v>4.7621190427978348</v>
      </c>
    </row>
    <row r="15" spans="1:15" ht="21" x14ac:dyDescent="0.5">
      <c r="C15" s="26"/>
      <c r="D15" s="26"/>
    </row>
    <row r="16" spans="1:15" ht="21" x14ac:dyDescent="0.5">
      <c r="C16" s="26"/>
      <c r="D16" s="26"/>
    </row>
    <row r="17" spans="3:4" ht="21" x14ac:dyDescent="0.5">
      <c r="C17" s="26"/>
      <c r="D17" s="26"/>
    </row>
    <row r="18" spans="3:4" ht="21" x14ac:dyDescent="0.5">
      <c r="C18" s="26"/>
      <c r="D18" s="26"/>
    </row>
    <row r="19" spans="3:4" ht="21" x14ac:dyDescent="0.5">
      <c r="C19" s="26"/>
      <c r="D19" s="26"/>
    </row>
    <row r="20" spans="3:4" ht="21" x14ac:dyDescent="0.5">
      <c r="C20" s="26"/>
      <c r="D20" s="26"/>
    </row>
    <row r="23" spans="3:4" x14ac:dyDescent="0.35">
      <c r="C23" s="12"/>
      <c r="D23" s="12"/>
    </row>
    <row r="24" spans="3:4" x14ac:dyDescent="0.35">
      <c r="C24" s="12"/>
      <c r="D24" s="12"/>
    </row>
    <row r="25" spans="3:4" x14ac:dyDescent="0.35">
      <c r="C25" s="12"/>
      <c r="D25" s="12"/>
    </row>
    <row r="26" spans="3:4" x14ac:dyDescent="0.35">
      <c r="C26" s="12"/>
      <c r="D26" s="12"/>
    </row>
    <row r="27" spans="3:4" x14ac:dyDescent="0.35">
      <c r="C27" s="12"/>
      <c r="D27" s="12"/>
    </row>
    <row r="28" spans="3:4" x14ac:dyDescent="0.35">
      <c r="C28" s="12"/>
      <c r="D28" s="12"/>
    </row>
    <row r="29" spans="3:4" x14ac:dyDescent="0.35">
      <c r="C29" s="12"/>
      <c r="D29" s="12"/>
    </row>
    <row r="30" spans="3:4" x14ac:dyDescent="0.35">
      <c r="C30" s="12"/>
      <c r="D30" s="12"/>
    </row>
    <row r="31" spans="3:4" x14ac:dyDescent="0.35">
      <c r="C31" s="12"/>
      <c r="D31" s="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6"/>
  <sheetViews>
    <sheetView topLeftCell="D378" zoomScale="120" zoomScaleNormal="120" workbookViewId="0">
      <selection activeCell="Q385" sqref="Q385"/>
    </sheetView>
  </sheetViews>
  <sheetFormatPr defaultRowHeight="14.5" x14ac:dyDescent="0.35"/>
  <cols>
    <col min="3" max="3" width="11.6328125" customWidth="1"/>
  </cols>
  <sheetData>
    <row r="2" spans="2:3" x14ac:dyDescent="0.35">
      <c r="B2">
        <v>-3</v>
      </c>
      <c r="C2">
        <f>_xlfn.T.DIST(B2,90,0)</f>
        <v>5.2039910668218092E-3</v>
      </c>
    </row>
    <row r="3" spans="2:3" x14ac:dyDescent="0.35">
      <c r="B3">
        <v>-2.98</v>
      </c>
      <c r="C3">
        <f t="shared" ref="C3:C66" si="0">_xlfn.T.DIST(B3,90,0)</f>
        <v>5.4982329031705614E-3</v>
      </c>
    </row>
    <row r="4" spans="2:3" x14ac:dyDescent="0.35">
      <c r="B4">
        <v>-2.96</v>
      </c>
      <c r="C4">
        <f t="shared" si="0"/>
        <v>5.8073575509595167E-3</v>
      </c>
    </row>
    <row r="5" spans="2:3" x14ac:dyDescent="0.35">
      <c r="B5">
        <v>-2.94</v>
      </c>
      <c r="C5">
        <f t="shared" si="0"/>
        <v>6.1320026525374582E-3</v>
      </c>
    </row>
    <row r="6" spans="2:3" x14ac:dyDescent="0.35">
      <c r="B6">
        <v>-2.92</v>
      </c>
      <c r="C6">
        <f t="shared" si="0"/>
        <v>6.4728259666960199E-3</v>
      </c>
    </row>
    <row r="7" spans="2:3" x14ac:dyDescent="0.35">
      <c r="B7">
        <v>-2.9</v>
      </c>
      <c r="C7">
        <f t="shared" si="0"/>
        <v>6.8305055626461325E-3</v>
      </c>
    </row>
    <row r="8" spans="2:3" x14ac:dyDescent="0.35">
      <c r="B8">
        <v>-2.88</v>
      </c>
      <c r="C8">
        <f t="shared" si="0"/>
        <v>7.2057399857212365E-3</v>
      </c>
    </row>
    <row r="9" spans="2:3" x14ac:dyDescent="0.35">
      <c r="B9">
        <v>-2.86</v>
      </c>
      <c r="C9">
        <f t="shared" si="0"/>
        <v>7.5992483926231452E-3</v>
      </c>
    </row>
    <row r="10" spans="2:3" x14ac:dyDescent="0.35">
      <c r="B10">
        <v>-2.84</v>
      </c>
      <c r="C10">
        <f t="shared" si="0"/>
        <v>8.011770653973219E-3</v>
      </c>
    </row>
    <row r="11" spans="2:3" x14ac:dyDescent="0.35">
      <c r="B11">
        <v>-2.82</v>
      </c>
      <c r="C11">
        <f t="shared" si="0"/>
        <v>8.4440674218813939E-3</v>
      </c>
    </row>
    <row r="12" spans="2:3" x14ac:dyDescent="0.35">
      <c r="B12">
        <v>-2.8</v>
      </c>
      <c r="C12">
        <f t="shared" si="0"/>
        <v>8.8969201602003296E-3</v>
      </c>
    </row>
    <row r="13" spans="2:3" x14ac:dyDescent="0.35">
      <c r="B13">
        <v>-2.78</v>
      </c>
      <c r="C13">
        <f t="shared" si="0"/>
        <v>9.3711311350911496E-3</v>
      </c>
    </row>
    <row r="14" spans="2:3" x14ac:dyDescent="0.35">
      <c r="B14">
        <v>-2.76</v>
      </c>
      <c r="C14">
        <f t="shared" si="0"/>
        <v>9.86752336349183E-3</v>
      </c>
    </row>
    <row r="15" spans="2:3" x14ac:dyDescent="0.35">
      <c r="B15">
        <v>-2.74</v>
      </c>
      <c r="C15">
        <f t="shared" si="0"/>
        <v>1.038694051704931E-2</v>
      </c>
    </row>
    <row r="16" spans="2:3" x14ac:dyDescent="0.35">
      <c r="B16">
        <v>-2.72</v>
      </c>
      <c r="C16">
        <f t="shared" si="0"/>
        <v>1.093024677905278E-2</v>
      </c>
    </row>
    <row r="17" spans="2:3" x14ac:dyDescent="0.35">
      <c r="B17">
        <v>-2.7</v>
      </c>
      <c r="C17">
        <f t="shared" si="0"/>
        <v>1.1498326651888803E-2</v>
      </c>
    </row>
    <row r="18" spans="2:3" x14ac:dyDescent="0.35">
      <c r="B18">
        <v>-2.68</v>
      </c>
      <c r="C18">
        <f t="shared" si="0"/>
        <v>1.2092084712528541E-2</v>
      </c>
    </row>
    <row r="19" spans="2:3" x14ac:dyDescent="0.35">
      <c r="B19">
        <v>-2.66</v>
      </c>
      <c r="C19">
        <f t="shared" si="0"/>
        <v>1.2712445313555847E-2</v>
      </c>
    </row>
    <row r="20" spans="2:3" x14ac:dyDescent="0.35">
      <c r="B20">
        <v>-2.64</v>
      </c>
      <c r="C20">
        <f t="shared" si="0"/>
        <v>1.336035222725003E-2</v>
      </c>
    </row>
    <row r="21" spans="2:3" x14ac:dyDescent="0.35">
      <c r="B21">
        <v>-2.62</v>
      </c>
      <c r="C21">
        <f t="shared" si="0"/>
        <v>1.4036768230252314E-2</v>
      </c>
    </row>
    <row r="22" spans="2:3" x14ac:dyDescent="0.35">
      <c r="B22">
        <v>-2.6</v>
      </c>
      <c r="C22">
        <f t="shared" si="0"/>
        <v>1.4742674626368007E-2</v>
      </c>
    </row>
    <row r="23" spans="2:3" x14ac:dyDescent="0.35">
      <c r="B23">
        <v>-2.58</v>
      </c>
      <c r="C23">
        <f t="shared" si="0"/>
        <v>1.5479070705089984E-2</v>
      </c>
    </row>
    <row r="24" spans="2:3" x14ac:dyDescent="0.35">
      <c r="B24">
        <v>-2.56</v>
      </c>
      <c r="C24">
        <f t="shared" si="0"/>
        <v>1.6246973133471888E-2</v>
      </c>
    </row>
    <row r="25" spans="2:3" x14ac:dyDescent="0.35">
      <c r="B25">
        <v>-2.54</v>
      </c>
      <c r="C25">
        <f t="shared" si="0"/>
        <v>1.7047415279033348E-2</v>
      </c>
    </row>
    <row r="26" spans="2:3" x14ac:dyDescent="0.35">
      <c r="B26">
        <v>-2.52</v>
      </c>
      <c r="C26">
        <f t="shared" si="0"/>
        <v>1.7881446461443823E-2</v>
      </c>
    </row>
    <row r="27" spans="2:3" x14ac:dyDescent="0.35">
      <c r="B27">
        <v>-2.5</v>
      </c>
      <c r="C27">
        <f t="shared" si="0"/>
        <v>1.8750131130807767E-2</v>
      </c>
    </row>
    <row r="28" spans="2:3" x14ac:dyDescent="0.35">
      <c r="B28">
        <v>-2.48</v>
      </c>
      <c r="C28">
        <f t="shared" si="0"/>
        <v>1.9654547970461258E-2</v>
      </c>
    </row>
    <row r="29" spans="2:3" x14ac:dyDescent="0.35">
      <c r="B29">
        <v>-2.46</v>
      </c>
      <c r="C29">
        <f t="shared" si="0"/>
        <v>2.059578892228995E-2</v>
      </c>
    </row>
    <row r="30" spans="2:3" x14ac:dyDescent="0.35">
      <c r="B30">
        <v>-2.44</v>
      </c>
      <c r="C30">
        <f t="shared" si="0"/>
        <v>2.1574958132690083E-2</v>
      </c>
    </row>
    <row r="31" spans="2:3" x14ac:dyDescent="0.35">
      <c r="B31">
        <v>-2.42</v>
      </c>
      <c r="C31">
        <f t="shared" si="0"/>
        <v>2.2593170817419371E-2</v>
      </c>
    </row>
    <row r="32" spans="2:3" x14ac:dyDescent="0.35">
      <c r="B32">
        <v>-2.4</v>
      </c>
      <c r="C32">
        <f t="shared" si="0"/>
        <v>2.3651552043722233E-2</v>
      </c>
    </row>
    <row r="33" spans="2:3" x14ac:dyDescent="0.35">
      <c r="B33">
        <v>-2.38</v>
      </c>
      <c r="C33">
        <f t="shared" si="0"/>
        <v>2.4751235428264406E-2</v>
      </c>
    </row>
    <row r="34" spans="2:3" x14ac:dyDescent="0.35">
      <c r="B34">
        <v>-2.36</v>
      </c>
      <c r="C34">
        <f t="shared" si="0"/>
        <v>2.5893361749577116E-2</v>
      </c>
    </row>
    <row r="35" spans="2:3" x14ac:dyDescent="0.35">
      <c r="B35">
        <v>-2.34</v>
      </c>
      <c r="C35">
        <f t="shared" si="0"/>
        <v>2.707907747388804E-2</v>
      </c>
    </row>
    <row r="36" spans="2:3" x14ac:dyDescent="0.35">
      <c r="B36">
        <v>-2.3199999999999998</v>
      </c>
      <c r="C36">
        <f t="shared" si="0"/>
        <v>2.830953319340811E-2</v>
      </c>
    </row>
    <row r="37" spans="2:3" x14ac:dyDescent="0.35">
      <c r="B37">
        <v>-2.2999999999999998</v>
      </c>
      <c r="C37">
        <f t="shared" si="0"/>
        <v>2.9585881976348628E-2</v>
      </c>
    </row>
    <row r="38" spans="2:3" x14ac:dyDescent="0.35">
      <c r="B38">
        <v>-2.2799999999999998</v>
      </c>
      <c r="C38">
        <f t="shared" si="0"/>
        <v>3.090927762816113E-2</v>
      </c>
    </row>
    <row r="39" spans="2:3" x14ac:dyDescent="0.35">
      <c r="B39">
        <v>-2.2599999999999998</v>
      </c>
      <c r="C39">
        <f t="shared" si="0"/>
        <v>3.2280872863725454E-2</v>
      </c>
    </row>
    <row r="40" spans="2:3" x14ac:dyDescent="0.35">
      <c r="B40">
        <v>-2.2400000000000002</v>
      </c>
      <c r="C40">
        <f t="shared" si="0"/>
        <v>3.3701817390456378E-2</v>
      </c>
    </row>
    <row r="41" spans="2:3" x14ac:dyDescent="0.35">
      <c r="B41">
        <v>-2.2200000000000002</v>
      </c>
      <c r="C41">
        <f t="shared" si="0"/>
        <v>3.5173255902559042E-2</v>
      </c>
    </row>
    <row r="42" spans="2:3" x14ac:dyDescent="0.35">
      <c r="B42">
        <v>-2.2000000000000002</v>
      </c>
      <c r="C42">
        <f t="shared" si="0"/>
        <v>3.6696325986933502E-2</v>
      </c>
    </row>
    <row r="43" spans="2:3" x14ac:dyDescent="0.35">
      <c r="B43">
        <v>-2.1800000000000002</v>
      </c>
      <c r="C43">
        <f t="shared" si="0"/>
        <v>3.8272155941514369E-2</v>
      </c>
    </row>
    <row r="44" spans="2:3" x14ac:dyDescent="0.35">
      <c r="B44">
        <v>-2.16</v>
      </c>
      <c r="C44">
        <f t="shared" si="0"/>
        <v>3.9901862507127357E-2</v>
      </c>
    </row>
    <row r="45" spans="2:3" x14ac:dyDescent="0.35">
      <c r="B45">
        <v>-2.14</v>
      </c>
      <c r="C45">
        <f t="shared" si="0"/>
        <v>4.1586548514252045E-2</v>
      </c>
    </row>
    <row r="46" spans="2:3" x14ac:dyDescent="0.35">
      <c r="B46">
        <v>-2.12</v>
      </c>
      <c r="C46">
        <f t="shared" si="0"/>
        <v>4.3327300446399528E-2</v>
      </c>
    </row>
    <row r="47" spans="2:3" x14ac:dyDescent="0.35">
      <c r="B47">
        <v>-2.1</v>
      </c>
      <c r="C47">
        <f t="shared" si="0"/>
        <v>4.5125185922143304E-2</v>
      </c>
    </row>
    <row r="48" spans="2:3" x14ac:dyDescent="0.35">
      <c r="B48">
        <v>-2.08</v>
      </c>
      <c r="C48">
        <f t="shared" si="0"/>
        <v>4.6981251098179647E-2</v>
      </c>
    </row>
    <row r="49" spans="2:3" x14ac:dyDescent="0.35">
      <c r="B49">
        <v>-2.06</v>
      </c>
      <c r="C49">
        <f t="shared" si="0"/>
        <v>4.8896517996142384E-2</v>
      </c>
    </row>
    <row r="50" spans="2:3" x14ac:dyDescent="0.35">
      <c r="B50">
        <v>-2.04</v>
      </c>
      <c r="C50">
        <f t="shared" si="0"/>
        <v>5.0871981756252467E-2</v>
      </c>
    </row>
    <row r="51" spans="2:3" x14ac:dyDescent="0.35">
      <c r="B51">
        <v>-2.02</v>
      </c>
      <c r="C51">
        <f t="shared" si="0"/>
        <v>5.2908607821245041E-2</v>
      </c>
    </row>
    <row r="52" spans="2:3" x14ac:dyDescent="0.35">
      <c r="B52">
        <v>-2</v>
      </c>
      <c r="C52">
        <f t="shared" si="0"/>
        <v>5.500732905438574E-2</v>
      </c>
    </row>
    <row r="53" spans="2:3" x14ac:dyDescent="0.35">
      <c r="B53">
        <v>-1.98</v>
      </c>
      <c r="C53">
        <f t="shared" si="0"/>
        <v>5.7169042795760322E-2</v>
      </c>
    </row>
    <row r="54" spans="2:3" x14ac:dyDescent="0.35">
      <c r="B54">
        <v>-1.96</v>
      </c>
      <c r="C54">
        <f t="shared" si="0"/>
        <v>5.9394607861399863E-2</v>
      </c>
    </row>
    <row r="55" spans="2:3" x14ac:dyDescent="0.35">
      <c r="B55">
        <v>-1.94</v>
      </c>
      <c r="C55">
        <f t="shared" si="0"/>
        <v>6.1684841490181386E-2</v>
      </c>
    </row>
    <row r="56" spans="2:3" x14ac:dyDescent="0.35">
      <c r="B56">
        <v>-1.92</v>
      </c>
      <c r="C56">
        <f t="shared" si="0"/>
        <v>6.4040516243824674E-2</v>
      </c>
    </row>
    <row r="57" spans="2:3" x14ac:dyDescent="0.35">
      <c r="B57">
        <v>-1.9</v>
      </c>
      <c r="C57">
        <f t="shared" si="0"/>
        <v>6.6462356865684774E-2</v>
      </c>
    </row>
    <row r="58" spans="2:3" x14ac:dyDescent="0.35">
      <c r="B58">
        <v>-1.88</v>
      </c>
      <c r="C58">
        <f t="shared" si="0"/>
        <v>6.895103710441805E-2</v>
      </c>
    </row>
    <row r="59" spans="2:3" x14ac:dyDescent="0.35">
      <c r="B59">
        <v>-1.86</v>
      </c>
      <c r="C59">
        <f t="shared" si="0"/>
        <v>7.1507176508971385E-2</v>
      </c>
    </row>
    <row r="60" spans="2:3" x14ac:dyDescent="0.35">
      <c r="B60">
        <v>-1.84</v>
      </c>
      <c r="C60">
        <f t="shared" si="0"/>
        <v>7.4131337201715414E-2</v>
      </c>
    </row>
    <row r="61" spans="2:3" x14ac:dyDescent="0.35">
      <c r="B61">
        <v>-1.82</v>
      </c>
      <c r="C61">
        <f t="shared" si="0"/>
        <v>7.6824020636901247E-2</v>
      </c>
    </row>
    <row r="62" spans="2:3" x14ac:dyDescent="0.35">
      <c r="B62">
        <v>-1.8</v>
      </c>
      <c r="C62">
        <f t="shared" si="0"/>
        <v>7.9585664351976101E-2</v>
      </c>
    </row>
    <row r="63" spans="2:3" x14ac:dyDescent="0.35">
      <c r="B63">
        <v>-1.78</v>
      </c>
      <c r="C63">
        <f t="shared" si="0"/>
        <v>8.241663871963345E-2</v>
      </c>
    </row>
    <row r="64" spans="2:3" x14ac:dyDescent="0.35">
      <c r="B64">
        <v>-1.76</v>
      </c>
      <c r="C64">
        <f t="shared" si="0"/>
        <v>8.5317243708805085E-2</v>
      </c>
    </row>
    <row r="65" spans="2:3" x14ac:dyDescent="0.35">
      <c r="B65">
        <v>-1.74</v>
      </c>
      <c r="C65">
        <f t="shared" si="0"/>
        <v>8.8287705663118887E-2</v>
      </c>
    </row>
    <row r="66" spans="2:3" x14ac:dyDescent="0.35">
      <c r="B66">
        <v>-1.72</v>
      </c>
      <c r="C66">
        <f t="shared" si="0"/>
        <v>9.1328174105646198E-2</v>
      </c>
    </row>
    <row r="67" spans="2:3" x14ac:dyDescent="0.35">
      <c r="B67">
        <v>-1.7</v>
      </c>
      <c r="C67">
        <f t="shared" ref="C67:C130" si="1">_xlfn.T.DIST(B67,90,0)</f>
        <v>9.4438718579046205E-2</v>
      </c>
    </row>
    <row r="68" spans="2:3" x14ac:dyDescent="0.35">
      <c r="B68">
        <v>-1.68</v>
      </c>
      <c r="C68">
        <f t="shared" si="1"/>
        <v>9.7619325530477877E-2</v>
      </c>
    </row>
    <row r="69" spans="2:3" x14ac:dyDescent="0.35">
      <c r="B69">
        <v>-1.66</v>
      </c>
      <c r="C69">
        <f t="shared" si="1"/>
        <v>0.10086989525089214</v>
      </c>
    </row>
    <row r="70" spans="2:3" x14ac:dyDescent="0.35">
      <c r="B70">
        <v>-1.64</v>
      </c>
      <c r="C70">
        <f t="shared" si="1"/>
        <v>0.10419023887853586</v>
      </c>
    </row>
    <row r="71" spans="2:3" x14ac:dyDescent="0.35">
      <c r="B71">
        <v>-1.62</v>
      </c>
      <c r="C71">
        <f t="shared" si="1"/>
        <v>0.1075800754766926</v>
      </c>
    </row>
    <row r="72" spans="2:3" x14ac:dyDescent="0.35">
      <c r="B72">
        <v>-1.6</v>
      </c>
      <c r="C72">
        <f t="shared" si="1"/>
        <v>0.11103902919585329</v>
      </c>
    </row>
    <row r="73" spans="2:3" x14ac:dyDescent="0.35">
      <c r="B73">
        <v>-1.58</v>
      </c>
      <c r="C73">
        <f t="shared" si="1"/>
        <v>0.11456662653064607</v>
      </c>
    </row>
    <row r="74" spans="2:3" x14ac:dyDescent="0.35">
      <c r="B74">
        <v>-1.56</v>
      </c>
      <c r="C74">
        <f t="shared" si="1"/>
        <v>0.11816229368196583</v>
      </c>
    </row>
    <row r="75" spans="2:3" x14ac:dyDescent="0.35">
      <c r="B75">
        <v>-1.54</v>
      </c>
      <c r="C75">
        <f t="shared" si="1"/>
        <v>0.12182535403481748</v>
      </c>
    </row>
    <row r="76" spans="2:3" x14ac:dyDescent="0.35">
      <c r="B76">
        <v>-1.52</v>
      </c>
      <c r="C76">
        <f t="shared" si="1"/>
        <v>0.12555502576243213</v>
      </c>
    </row>
    <row r="77" spans="2:3" x14ac:dyDescent="0.35">
      <c r="B77">
        <v>-1.5</v>
      </c>
      <c r="C77">
        <f t="shared" si="1"/>
        <v>0.12935041956722218</v>
      </c>
    </row>
    <row r="78" spans="2:3" x14ac:dyDescent="0.35">
      <c r="B78">
        <v>-1.48</v>
      </c>
      <c r="C78">
        <f t="shared" si="1"/>
        <v>0.13321053656911391</v>
      </c>
    </row>
    <row r="79" spans="2:3" x14ac:dyDescent="0.35">
      <c r="B79">
        <v>-1.46</v>
      </c>
      <c r="C79">
        <f t="shared" si="1"/>
        <v>0.13713426635173148</v>
      </c>
    </row>
    <row r="80" spans="2:3" x14ac:dyDescent="0.35">
      <c r="B80">
        <v>-1.44</v>
      </c>
      <c r="C80">
        <f t="shared" si="1"/>
        <v>0.14112038517679987</v>
      </c>
    </row>
    <row r="81" spans="2:3" x14ac:dyDescent="0.35">
      <c r="B81">
        <v>-1.42</v>
      </c>
      <c r="C81">
        <f t="shared" si="1"/>
        <v>0.14516755437699497</v>
      </c>
    </row>
    <row r="82" spans="2:3" x14ac:dyDescent="0.35">
      <c r="B82">
        <v>-1.4</v>
      </c>
      <c r="C82">
        <f t="shared" si="1"/>
        <v>0.1492743189372803</v>
      </c>
    </row>
    <row r="83" spans="2:3" x14ac:dyDescent="0.35">
      <c r="B83">
        <v>-1.38</v>
      </c>
      <c r="C83">
        <f t="shared" si="1"/>
        <v>0.15343910627454874</v>
      </c>
    </row>
    <row r="84" spans="2:3" x14ac:dyDescent="0.35">
      <c r="B84">
        <v>-1.36</v>
      </c>
      <c r="C84">
        <f t="shared" si="1"/>
        <v>0.15766022522511919</v>
      </c>
    </row>
    <row r="85" spans="2:3" x14ac:dyDescent="0.35">
      <c r="B85">
        <v>-1.34</v>
      </c>
      <c r="C85">
        <f t="shared" si="1"/>
        <v>0.16193586524932935</v>
      </c>
    </row>
    <row r="86" spans="2:3" x14ac:dyDescent="0.35">
      <c r="B86">
        <v>-1.32</v>
      </c>
      <c r="C86">
        <f t="shared" si="1"/>
        <v>0.16626409586211485</v>
      </c>
    </row>
    <row r="87" spans="2:3" x14ac:dyDescent="0.35">
      <c r="B87">
        <v>-1.3</v>
      </c>
      <c r="C87">
        <f t="shared" si="1"/>
        <v>0.17064286629807271</v>
      </c>
    </row>
    <row r="88" spans="2:3" x14ac:dyDescent="0.35">
      <c r="B88">
        <v>-1.28</v>
      </c>
      <c r="C88">
        <f t="shared" si="1"/>
        <v>0.17507000541906953</v>
      </c>
    </row>
    <row r="89" spans="2:3" x14ac:dyDescent="0.35">
      <c r="B89">
        <v>-1.26</v>
      </c>
      <c r="C89">
        <f t="shared" si="1"/>
        <v>0.17954322187197841</v>
      </c>
    </row>
    <row r="90" spans="2:3" x14ac:dyDescent="0.35">
      <c r="B90">
        <v>-1.24</v>
      </c>
      <c r="C90">
        <f t="shared" si="1"/>
        <v>0.18406010450361102</v>
      </c>
    </row>
    <row r="91" spans="2:3" x14ac:dyDescent="0.35">
      <c r="B91">
        <v>-1.22</v>
      </c>
      <c r="C91">
        <f t="shared" si="1"/>
        <v>0.18861812303934813</v>
      </c>
    </row>
    <row r="92" spans="2:3" x14ac:dyDescent="0.35">
      <c r="B92">
        <v>-1.2</v>
      </c>
      <c r="C92">
        <f t="shared" si="1"/>
        <v>0.19321462903137804</v>
      </c>
    </row>
    <row r="93" spans="2:3" x14ac:dyDescent="0.35">
      <c r="B93">
        <v>-1.18</v>
      </c>
      <c r="C93">
        <f t="shared" si="1"/>
        <v>0.19784685708180957</v>
      </c>
    </row>
    <row r="94" spans="2:3" x14ac:dyDescent="0.35">
      <c r="B94">
        <v>-1.1599999999999999</v>
      </c>
      <c r="C94">
        <f t="shared" si="1"/>
        <v>0.20251192634525467</v>
      </c>
    </row>
    <row r="95" spans="2:3" x14ac:dyDescent="0.35">
      <c r="B95">
        <v>-1.1399999999999999</v>
      </c>
      <c r="C95">
        <f t="shared" si="1"/>
        <v>0.20720684231476458</v>
      </c>
    </row>
    <row r="96" spans="2:3" x14ac:dyDescent="0.35">
      <c r="B96">
        <v>-1.1200000000000001</v>
      </c>
      <c r="C96">
        <f t="shared" si="1"/>
        <v>0.21192849889425819</v>
      </c>
    </row>
    <row r="97" spans="2:3" x14ac:dyDescent="0.35">
      <c r="B97">
        <v>-1.1000000000000001</v>
      </c>
      <c r="C97">
        <f t="shared" si="1"/>
        <v>0.21667368075980592</v>
      </c>
    </row>
    <row r="98" spans="2:3" x14ac:dyDescent="0.35">
      <c r="B98">
        <v>-1.08</v>
      </c>
      <c r="C98">
        <f t="shared" si="1"/>
        <v>0.22143906601132538</v>
      </c>
    </row>
    <row r="99" spans="2:3" x14ac:dyDescent="0.35">
      <c r="B99">
        <v>-1.06</v>
      </c>
      <c r="C99">
        <f t="shared" si="1"/>
        <v>0.22622122911541334</v>
      </c>
    </row>
    <row r="100" spans="2:3" x14ac:dyDescent="0.35">
      <c r="B100">
        <v>-1.04</v>
      </c>
      <c r="C100">
        <f t="shared" si="1"/>
        <v>0.23101664413917739</v>
      </c>
    </row>
    <row r="101" spans="2:3" x14ac:dyDescent="0.35">
      <c r="B101">
        <v>-1.02</v>
      </c>
      <c r="C101">
        <f t="shared" si="1"/>
        <v>0.23582168827405273</v>
      </c>
    </row>
    <row r="102" spans="2:3" x14ac:dyDescent="0.35">
      <c r="B102">
        <v>-1</v>
      </c>
      <c r="C102">
        <f t="shared" si="1"/>
        <v>0.24063264564768883</v>
      </c>
    </row>
    <row r="103" spans="2:3" x14ac:dyDescent="0.35">
      <c r="B103">
        <v>-0.98</v>
      </c>
      <c r="C103">
        <f t="shared" si="1"/>
        <v>0.24544571142107266</v>
      </c>
    </row>
    <row r="104" spans="2:3" x14ac:dyDescent="0.35">
      <c r="B104">
        <v>-0.96</v>
      </c>
      <c r="C104">
        <f t="shared" si="1"/>
        <v>0.25025699616713049</v>
      </c>
    </row>
    <row r="105" spans="2:3" x14ac:dyDescent="0.35">
      <c r="B105">
        <v>-0.94</v>
      </c>
      <c r="C105">
        <f t="shared" si="1"/>
        <v>0.25506253052610667</v>
      </c>
    </row>
    <row r="106" spans="2:3" x14ac:dyDescent="0.35">
      <c r="B106">
        <v>-0.92</v>
      </c>
      <c r="C106">
        <f t="shared" si="1"/>
        <v>0.25985827013207641</v>
      </c>
    </row>
    <row r="107" spans="2:3" x14ac:dyDescent="0.35">
      <c r="B107">
        <v>-0.9</v>
      </c>
      <c r="C107">
        <f t="shared" si="1"/>
        <v>0.26464010080400074</v>
      </c>
    </row>
    <row r="108" spans="2:3" x14ac:dyDescent="0.35">
      <c r="B108">
        <v>-0.88</v>
      </c>
      <c r="C108">
        <f t="shared" si="1"/>
        <v>0.26940384399378514</v>
      </c>
    </row>
    <row r="109" spans="2:3" x14ac:dyDescent="0.35">
      <c r="B109">
        <v>-0.86</v>
      </c>
      <c r="C109">
        <f t="shared" si="1"/>
        <v>0.27414526248286331</v>
      </c>
    </row>
    <row r="110" spans="2:3" x14ac:dyDescent="0.35">
      <c r="B110">
        <v>-0.84</v>
      </c>
      <c r="C110">
        <f t="shared" si="1"/>
        <v>0.27886006631789234</v>
      </c>
    </row>
    <row r="111" spans="2:3" x14ac:dyDescent="0.35">
      <c r="B111">
        <v>-0.82</v>
      </c>
      <c r="C111">
        <f t="shared" si="1"/>
        <v>0.28354391897522818</v>
      </c>
    </row>
    <row r="112" spans="2:3" x14ac:dyDescent="0.35">
      <c r="B112">
        <v>-0.8</v>
      </c>
      <c r="C112">
        <f t="shared" si="1"/>
        <v>0.28819244374294561</v>
      </c>
    </row>
    <row r="113" spans="2:3" x14ac:dyDescent="0.35">
      <c r="B113">
        <v>-0.78</v>
      </c>
      <c r="C113">
        <f t="shared" si="1"/>
        <v>0.29280123030828215</v>
      </c>
    </row>
    <row r="114" spans="2:3" x14ac:dyDescent="0.35">
      <c r="B114">
        <v>-0.76</v>
      </c>
      <c r="C114">
        <f t="shared" si="1"/>
        <v>0.29736584153752949</v>
      </c>
    </row>
    <row r="115" spans="2:3" x14ac:dyDescent="0.35">
      <c r="B115">
        <v>-0.74</v>
      </c>
      <c r="C115">
        <f t="shared" si="1"/>
        <v>0.30188182043456424</v>
      </c>
    </row>
    <row r="116" spans="2:3" x14ac:dyDescent="0.35">
      <c r="B116">
        <v>-0.72</v>
      </c>
      <c r="C116">
        <f t="shared" si="1"/>
        <v>0.30634469726341035</v>
      </c>
    </row>
    <row r="117" spans="2:3" x14ac:dyDescent="0.35">
      <c r="B117">
        <v>-0.7</v>
      </c>
      <c r="C117">
        <f t="shared" si="1"/>
        <v>0.31074999681946708</v>
      </c>
    </row>
    <row r="118" spans="2:3" x14ac:dyDescent="0.35">
      <c r="B118">
        <v>-0.68</v>
      </c>
      <c r="C118">
        <f t="shared" si="1"/>
        <v>0.31509324583330828</v>
      </c>
    </row>
    <row r="119" spans="2:3" x14ac:dyDescent="0.35">
      <c r="B119">
        <v>-0.66</v>
      </c>
      <c r="C119">
        <f t="shared" si="1"/>
        <v>0.31936998049028498</v>
      </c>
    </row>
    <row r="120" spans="2:3" x14ac:dyDescent="0.35">
      <c r="B120">
        <v>-0.64</v>
      </c>
      <c r="C120">
        <f t="shared" si="1"/>
        <v>0.32357575404852706</v>
      </c>
    </row>
    <row r="121" spans="2:3" x14ac:dyDescent="0.35">
      <c r="B121">
        <v>-0.62</v>
      </c>
      <c r="C121">
        <f t="shared" si="1"/>
        <v>0.32770614453735841</v>
      </c>
    </row>
    <row r="122" spans="2:3" x14ac:dyDescent="0.35">
      <c r="B122">
        <v>-0.6</v>
      </c>
      <c r="C122">
        <f t="shared" si="1"/>
        <v>0.33175676251761094</v>
      </c>
    </row>
    <row r="123" spans="2:3" x14ac:dyDescent="0.35">
      <c r="B123">
        <v>-0.57999999999999996</v>
      </c>
      <c r="C123">
        <f t="shared" si="1"/>
        <v>0.33572325888484972</v>
      </c>
    </row>
    <row r="124" spans="2:3" x14ac:dyDescent="0.35">
      <c r="B124">
        <v>-0.56000000000000005</v>
      </c>
      <c r="C124">
        <f t="shared" si="1"/>
        <v>0.33960133269610671</v>
      </c>
    </row>
    <row r="125" spans="2:3" x14ac:dyDescent="0.35">
      <c r="B125">
        <v>-0.54</v>
      </c>
      <c r="C125">
        <f t="shared" si="1"/>
        <v>0.34338673900036859</v>
      </c>
    </row>
    <row r="126" spans="2:3" x14ac:dyDescent="0.35">
      <c r="B126">
        <v>-0.52</v>
      </c>
      <c r="C126">
        <f t="shared" si="1"/>
        <v>0.34707529665277609</v>
      </c>
    </row>
    <row r="127" spans="2:3" x14ac:dyDescent="0.35">
      <c r="B127">
        <v>-0.5</v>
      </c>
      <c r="C127">
        <f t="shared" si="1"/>
        <v>0.35066289609226764</v>
      </c>
    </row>
    <row r="128" spans="2:3" x14ac:dyDescent="0.35">
      <c r="B128">
        <v>-0.48</v>
      </c>
      <c r="C128">
        <f t="shared" si="1"/>
        <v>0.35414550706224801</v>
      </c>
    </row>
    <row r="129" spans="2:3" x14ac:dyDescent="0.35">
      <c r="B129">
        <v>-0.46</v>
      </c>
      <c r="C129">
        <f t="shared" si="1"/>
        <v>0.35751918625377399</v>
      </c>
    </row>
    <row r="130" spans="2:3" x14ac:dyDescent="0.35">
      <c r="B130">
        <v>-0.44</v>
      </c>
      <c r="C130">
        <f t="shared" si="1"/>
        <v>0.36078008485073676</v>
      </c>
    </row>
    <row r="131" spans="2:3" x14ac:dyDescent="0.35">
      <c r="B131">
        <v>-0.42</v>
      </c>
      <c r="C131">
        <f t="shared" ref="C131:C194" si="2">_xlfn.T.DIST(B131,90,0)</f>
        <v>0.36392445595657419</v>
      </c>
    </row>
    <row r="132" spans="2:3" x14ac:dyDescent="0.35">
      <c r="B132">
        <v>-0.4</v>
      </c>
      <c r="C132">
        <f t="shared" si="2"/>
        <v>0.36694866188217828</v>
      </c>
    </row>
    <row r="133" spans="2:3" x14ac:dyDescent="0.35">
      <c r="B133">
        <v>-0.38</v>
      </c>
      <c r="C133">
        <f t="shared" si="2"/>
        <v>0.36984918127486077</v>
      </c>
    </row>
    <row r="134" spans="2:3" x14ac:dyDescent="0.35">
      <c r="B134">
        <v>-0.36</v>
      </c>
      <c r="C134">
        <f t="shared" si="2"/>
        <v>0.3726226160685156</v>
      </c>
    </row>
    <row r="135" spans="2:3" x14ac:dyDescent="0.35">
      <c r="B135">
        <v>-0.34</v>
      </c>
      <c r="C135">
        <f t="shared" si="2"/>
        <v>0.37526569823546119</v>
      </c>
    </row>
    <row r="136" spans="2:3" x14ac:dyDescent="0.35">
      <c r="B136">
        <v>-0.32</v>
      </c>
      <c r="C136">
        <f t="shared" si="2"/>
        <v>0.37777529632086465</v>
      </c>
    </row>
    <row r="137" spans="2:3" x14ac:dyDescent="0.35">
      <c r="B137">
        <v>-0.3</v>
      </c>
      <c r="C137">
        <f t="shared" si="2"/>
        <v>0.38014842174113478</v>
      </c>
    </row>
    <row r="138" spans="2:3" x14ac:dyDescent="0.35">
      <c r="B138">
        <v>-0.28000000000000003</v>
      </c>
      <c r="C138">
        <f t="shared" si="2"/>
        <v>0.38238223482823241</v>
      </c>
    </row>
    <row r="139" spans="2:3" x14ac:dyDescent="0.35">
      <c r="B139">
        <v>-0.26</v>
      </c>
      <c r="C139">
        <f t="shared" si="2"/>
        <v>0.38447405060246581</v>
      </c>
    </row>
    <row r="140" spans="2:3" x14ac:dyDescent="0.35">
      <c r="B140">
        <v>-0.24</v>
      </c>
      <c r="C140">
        <f t="shared" si="2"/>
        <v>0.38642134425703462</v>
      </c>
    </row>
    <row r="141" spans="2:3" x14ac:dyDescent="0.35">
      <c r="B141">
        <v>-0.22</v>
      </c>
      <c r="C141">
        <f t="shared" si="2"/>
        <v>0.388221756338337</v>
      </c>
    </row>
    <row r="142" spans="2:3" x14ac:dyDescent="0.35">
      <c r="B142">
        <v>-0.2</v>
      </c>
      <c r="C142">
        <f t="shared" si="2"/>
        <v>0.38987309760687072</v>
      </c>
    </row>
    <row r="143" spans="2:3" x14ac:dyDescent="0.35">
      <c r="B143">
        <v>-0.18</v>
      </c>
      <c r="C143">
        <f t="shared" si="2"/>
        <v>0.39137335356443176</v>
      </c>
    </row>
    <row r="144" spans="2:3" x14ac:dyDescent="0.35">
      <c r="B144">
        <v>-0.16</v>
      </c>
      <c r="C144">
        <f t="shared" si="2"/>
        <v>0.39272068863424325</v>
      </c>
    </row>
    <row r="145" spans="2:3" x14ac:dyDescent="0.35">
      <c r="B145">
        <v>-0.14000000000000001</v>
      </c>
      <c r="C145">
        <f t="shared" si="2"/>
        <v>0.39391344998162725</v>
      </c>
    </row>
    <row r="146" spans="2:3" x14ac:dyDescent="0.35">
      <c r="B146">
        <v>-0.12</v>
      </c>
      <c r="C146">
        <f t="shared" si="2"/>
        <v>0.39495017096386043</v>
      </c>
    </row>
    <row r="147" spans="2:3" x14ac:dyDescent="0.35">
      <c r="B147">
        <v>-0.1</v>
      </c>
      <c r="C147">
        <f t="shared" si="2"/>
        <v>0.39582957419892539</v>
      </c>
    </row>
    <row r="148" spans="2:3" x14ac:dyDescent="0.35">
      <c r="B148">
        <v>-8.0000000000000099E-2</v>
      </c>
      <c r="C148">
        <f t="shared" si="2"/>
        <v>0.39655057424398754</v>
      </c>
    </row>
    <row r="149" spans="2:3" x14ac:dyDescent="0.35">
      <c r="B149">
        <v>-6.0000000000000102E-2</v>
      </c>
      <c r="C149">
        <f t="shared" si="2"/>
        <v>0.39711227987556763</v>
      </c>
    </row>
    <row r="150" spans="2:3" x14ac:dyDescent="0.35">
      <c r="B150">
        <v>-0.04</v>
      </c>
      <c r="C150">
        <f t="shared" si="2"/>
        <v>0.39751399596457082</v>
      </c>
    </row>
    <row r="151" spans="2:3" x14ac:dyDescent="0.35">
      <c r="B151">
        <v>-0.02</v>
      </c>
      <c r="C151">
        <f t="shared" si="2"/>
        <v>0.39775522494052845</v>
      </c>
    </row>
    <row r="152" spans="2:3" x14ac:dyDescent="0.35">
      <c r="B152">
        <v>0</v>
      </c>
      <c r="C152">
        <f t="shared" si="2"/>
        <v>0.39783566784065144</v>
      </c>
    </row>
    <row r="153" spans="2:3" x14ac:dyDescent="0.35">
      <c r="B153">
        <v>0.02</v>
      </c>
      <c r="C153">
        <f t="shared" si="2"/>
        <v>0.39775522494052845</v>
      </c>
    </row>
    <row r="154" spans="2:3" x14ac:dyDescent="0.35">
      <c r="B154">
        <v>0.04</v>
      </c>
      <c r="C154">
        <f t="shared" si="2"/>
        <v>0.39751399596457082</v>
      </c>
    </row>
    <row r="155" spans="2:3" x14ac:dyDescent="0.35">
      <c r="B155">
        <v>6.0000000000000102E-2</v>
      </c>
      <c r="C155">
        <f t="shared" si="2"/>
        <v>0.39711227987556763</v>
      </c>
    </row>
    <row r="156" spans="2:3" x14ac:dyDescent="0.35">
      <c r="B156">
        <v>8.0000000000000099E-2</v>
      </c>
      <c r="C156">
        <f t="shared" si="2"/>
        <v>0.39655057424398754</v>
      </c>
    </row>
    <row r="157" spans="2:3" x14ac:dyDescent="0.35">
      <c r="B157">
        <v>0.1</v>
      </c>
      <c r="C157">
        <f t="shared" si="2"/>
        <v>0.39582957419892539</v>
      </c>
    </row>
    <row r="158" spans="2:3" x14ac:dyDescent="0.35">
      <c r="B158">
        <v>0.12</v>
      </c>
      <c r="C158">
        <f t="shared" si="2"/>
        <v>0.39495017096386043</v>
      </c>
    </row>
    <row r="159" spans="2:3" x14ac:dyDescent="0.35">
      <c r="B159">
        <v>0.14000000000000001</v>
      </c>
      <c r="C159">
        <f t="shared" si="2"/>
        <v>0.39391344998162725</v>
      </c>
    </row>
    <row r="160" spans="2:3" x14ac:dyDescent="0.35">
      <c r="B160">
        <v>0.16</v>
      </c>
      <c r="C160">
        <f t="shared" si="2"/>
        <v>0.39272068863424325</v>
      </c>
    </row>
    <row r="161" spans="2:3" x14ac:dyDescent="0.35">
      <c r="B161">
        <v>0.18</v>
      </c>
      <c r="C161">
        <f t="shared" si="2"/>
        <v>0.39137335356443176</v>
      </c>
    </row>
    <row r="162" spans="2:3" x14ac:dyDescent="0.35">
      <c r="B162">
        <v>0.2</v>
      </c>
      <c r="C162">
        <f t="shared" si="2"/>
        <v>0.38987309760687072</v>
      </c>
    </row>
    <row r="163" spans="2:3" x14ac:dyDescent="0.35">
      <c r="B163">
        <v>0.22</v>
      </c>
      <c r="C163">
        <f t="shared" si="2"/>
        <v>0.388221756338337</v>
      </c>
    </row>
    <row r="164" spans="2:3" x14ac:dyDescent="0.35">
      <c r="B164">
        <v>0.24</v>
      </c>
      <c r="C164">
        <f t="shared" si="2"/>
        <v>0.38642134425703462</v>
      </c>
    </row>
    <row r="165" spans="2:3" x14ac:dyDescent="0.35">
      <c r="B165">
        <v>0.26</v>
      </c>
      <c r="C165">
        <f t="shared" si="2"/>
        <v>0.38447405060246581</v>
      </c>
    </row>
    <row r="166" spans="2:3" x14ac:dyDescent="0.35">
      <c r="B166">
        <v>0.28000000000000003</v>
      </c>
      <c r="C166">
        <f t="shared" si="2"/>
        <v>0.38238223482823241</v>
      </c>
    </row>
    <row r="167" spans="2:3" x14ac:dyDescent="0.35">
      <c r="B167">
        <v>0.3</v>
      </c>
      <c r="C167">
        <f t="shared" si="2"/>
        <v>0.38014842174113478</v>
      </c>
    </row>
    <row r="168" spans="2:3" x14ac:dyDescent="0.35">
      <c r="B168">
        <v>0.32</v>
      </c>
      <c r="C168">
        <f t="shared" si="2"/>
        <v>0.37777529632086465</v>
      </c>
    </row>
    <row r="169" spans="2:3" x14ac:dyDescent="0.35">
      <c r="B169">
        <v>0.34</v>
      </c>
      <c r="C169">
        <f t="shared" si="2"/>
        <v>0.37526569823546119</v>
      </c>
    </row>
    <row r="170" spans="2:3" x14ac:dyDescent="0.35">
      <c r="B170">
        <v>0.36</v>
      </c>
      <c r="C170">
        <f t="shared" si="2"/>
        <v>0.3726226160685156</v>
      </c>
    </row>
    <row r="171" spans="2:3" x14ac:dyDescent="0.35">
      <c r="B171">
        <v>0.38</v>
      </c>
      <c r="C171">
        <f t="shared" si="2"/>
        <v>0.36984918127486077</v>
      </c>
    </row>
    <row r="172" spans="2:3" x14ac:dyDescent="0.35">
      <c r="B172">
        <v>0.4</v>
      </c>
      <c r="C172">
        <f t="shared" si="2"/>
        <v>0.36694866188217828</v>
      </c>
    </row>
    <row r="173" spans="2:3" x14ac:dyDescent="0.35">
      <c r="B173">
        <v>0.42</v>
      </c>
      <c r="C173">
        <f t="shared" si="2"/>
        <v>0.36392445595657419</v>
      </c>
    </row>
    <row r="174" spans="2:3" x14ac:dyDescent="0.35">
      <c r="B174">
        <v>0.44</v>
      </c>
      <c r="C174">
        <f t="shared" si="2"/>
        <v>0.36078008485073676</v>
      </c>
    </row>
    <row r="175" spans="2:3" x14ac:dyDescent="0.35">
      <c r="B175">
        <v>0.46</v>
      </c>
      <c r="C175">
        <f t="shared" si="2"/>
        <v>0.35751918625377399</v>
      </c>
    </row>
    <row r="176" spans="2:3" x14ac:dyDescent="0.35">
      <c r="B176">
        <v>0.48</v>
      </c>
      <c r="C176">
        <f t="shared" si="2"/>
        <v>0.35414550706224801</v>
      </c>
    </row>
    <row r="177" spans="2:3" x14ac:dyDescent="0.35">
      <c r="B177">
        <v>0.5</v>
      </c>
      <c r="C177">
        <f t="shared" si="2"/>
        <v>0.35066289609226764</v>
      </c>
    </row>
    <row r="178" spans="2:3" x14ac:dyDescent="0.35">
      <c r="B178">
        <v>0.52</v>
      </c>
      <c r="C178">
        <f t="shared" si="2"/>
        <v>0.34707529665277609</v>
      </c>
    </row>
    <row r="179" spans="2:3" x14ac:dyDescent="0.35">
      <c r="B179">
        <v>0.54</v>
      </c>
      <c r="C179">
        <f t="shared" si="2"/>
        <v>0.34338673900036859</v>
      </c>
    </row>
    <row r="180" spans="2:3" x14ac:dyDescent="0.35">
      <c r="B180">
        <v>0.56000000000000005</v>
      </c>
      <c r="C180">
        <f t="shared" si="2"/>
        <v>0.33960133269610671</v>
      </c>
    </row>
    <row r="181" spans="2:3" x14ac:dyDescent="0.35">
      <c r="B181">
        <v>0.57999999999999996</v>
      </c>
      <c r="C181">
        <f t="shared" si="2"/>
        <v>0.33572325888484972</v>
      </c>
    </row>
    <row r="182" spans="2:3" x14ac:dyDescent="0.35">
      <c r="B182">
        <v>0.6</v>
      </c>
      <c r="C182">
        <f t="shared" si="2"/>
        <v>0.33175676251761094</v>
      </c>
    </row>
    <row r="183" spans="2:3" x14ac:dyDescent="0.35">
      <c r="B183">
        <v>0.62</v>
      </c>
      <c r="C183">
        <f t="shared" si="2"/>
        <v>0.32770614453735841</v>
      </c>
    </row>
    <row r="184" spans="2:3" x14ac:dyDescent="0.35">
      <c r="B184">
        <v>0.64</v>
      </c>
      <c r="C184">
        <f t="shared" si="2"/>
        <v>0.32357575404852706</v>
      </c>
    </row>
    <row r="185" spans="2:3" x14ac:dyDescent="0.35">
      <c r="B185">
        <v>0.66</v>
      </c>
      <c r="C185">
        <f t="shared" si="2"/>
        <v>0.31936998049028498</v>
      </c>
    </row>
    <row r="186" spans="2:3" x14ac:dyDescent="0.35">
      <c r="B186">
        <v>0.68</v>
      </c>
      <c r="C186">
        <f t="shared" si="2"/>
        <v>0.31509324583330828</v>
      </c>
    </row>
    <row r="187" spans="2:3" x14ac:dyDescent="0.35">
      <c r="B187">
        <v>0.7</v>
      </c>
      <c r="C187">
        <f t="shared" si="2"/>
        <v>0.31074999681946708</v>
      </c>
    </row>
    <row r="188" spans="2:3" x14ac:dyDescent="0.35">
      <c r="B188">
        <v>0.72</v>
      </c>
      <c r="C188">
        <f t="shared" si="2"/>
        <v>0.30634469726341035</v>
      </c>
    </row>
    <row r="189" spans="2:3" x14ac:dyDescent="0.35">
      <c r="B189">
        <v>0.74</v>
      </c>
      <c r="C189">
        <f t="shared" si="2"/>
        <v>0.30188182043456424</v>
      </c>
    </row>
    <row r="190" spans="2:3" x14ac:dyDescent="0.35">
      <c r="B190">
        <v>0.76</v>
      </c>
      <c r="C190">
        <f t="shared" si="2"/>
        <v>0.29736584153752949</v>
      </c>
    </row>
    <row r="191" spans="2:3" x14ac:dyDescent="0.35">
      <c r="B191">
        <v>0.78</v>
      </c>
      <c r="C191">
        <f t="shared" si="2"/>
        <v>0.29280123030828215</v>
      </c>
    </row>
    <row r="192" spans="2:3" x14ac:dyDescent="0.35">
      <c r="B192">
        <v>0.8</v>
      </c>
      <c r="C192">
        <f t="shared" si="2"/>
        <v>0.28819244374294561</v>
      </c>
    </row>
    <row r="193" spans="2:3" x14ac:dyDescent="0.35">
      <c r="B193">
        <v>0.82</v>
      </c>
      <c r="C193">
        <f t="shared" si="2"/>
        <v>0.28354391897522818</v>
      </c>
    </row>
    <row r="194" spans="2:3" x14ac:dyDescent="0.35">
      <c r="B194">
        <v>0.84</v>
      </c>
      <c r="C194">
        <f t="shared" si="2"/>
        <v>0.27886006631789234</v>
      </c>
    </row>
    <row r="195" spans="2:3" x14ac:dyDescent="0.35">
      <c r="B195">
        <v>0.86</v>
      </c>
      <c r="C195">
        <f t="shared" ref="C195:C258" si="3">_xlfn.T.DIST(B195,90,0)</f>
        <v>0.27414526248286331</v>
      </c>
    </row>
    <row r="196" spans="2:3" x14ac:dyDescent="0.35">
      <c r="B196">
        <v>0.88</v>
      </c>
      <c r="C196">
        <f t="shared" si="3"/>
        <v>0.26940384399378514</v>
      </c>
    </row>
    <row r="197" spans="2:3" x14ac:dyDescent="0.35">
      <c r="B197">
        <v>0.9</v>
      </c>
      <c r="C197">
        <f t="shared" si="3"/>
        <v>0.26464010080400074</v>
      </c>
    </row>
    <row r="198" spans="2:3" x14ac:dyDescent="0.35">
      <c r="B198">
        <v>0.92</v>
      </c>
      <c r="C198">
        <f t="shared" si="3"/>
        <v>0.25985827013207641</v>
      </c>
    </row>
    <row r="199" spans="2:3" x14ac:dyDescent="0.35">
      <c r="B199">
        <v>0.94</v>
      </c>
      <c r="C199">
        <f t="shared" si="3"/>
        <v>0.25506253052610667</v>
      </c>
    </row>
    <row r="200" spans="2:3" x14ac:dyDescent="0.35">
      <c r="B200">
        <v>0.96</v>
      </c>
      <c r="C200">
        <f t="shared" si="3"/>
        <v>0.25025699616713049</v>
      </c>
    </row>
    <row r="201" spans="2:3" x14ac:dyDescent="0.35">
      <c r="B201">
        <v>0.98</v>
      </c>
      <c r="C201">
        <f t="shared" si="3"/>
        <v>0.24544571142107266</v>
      </c>
    </row>
    <row r="202" spans="2:3" x14ac:dyDescent="0.35">
      <c r="B202">
        <v>1</v>
      </c>
      <c r="C202">
        <f t="shared" si="3"/>
        <v>0.24063264564768883</v>
      </c>
    </row>
    <row r="203" spans="2:3" x14ac:dyDescent="0.35">
      <c r="B203">
        <v>1.02</v>
      </c>
      <c r="C203">
        <f t="shared" si="3"/>
        <v>0.23582168827405273</v>
      </c>
    </row>
    <row r="204" spans="2:3" x14ac:dyDescent="0.35">
      <c r="B204">
        <v>1.04</v>
      </c>
      <c r="C204">
        <f t="shared" si="3"/>
        <v>0.23101664413917739</v>
      </c>
    </row>
    <row r="205" spans="2:3" x14ac:dyDescent="0.35">
      <c r="B205">
        <v>1.06</v>
      </c>
      <c r="C205">
        <f t="shared" si="3"/>
        <v>0.22622122911541334</v>
      </c>
    </row>
    <row r="206" spans="2:3" x14ac:dyDescent="0.35">
      <c r="B206">
        <v>1.08</v>
      </c>
      <c r="C206">
        <f t="shared" si="3"/>
        <v>0.22143906601132538</v>
      </c>
    </row>
    <row r="207" spans="2:3" x14ac:dyDescent="0.35">
      <c r="B207">
        <v>1.1000000000000001</v>
      </c>
      <c r="C207">
        <f t="shared" si="3"/>
        <v>0.21667368075980592</v>
      </c>
    </row>
    <row r="208" spans="2:3" x14ac:dyDescent="0.35">
      <c r="B208">
        <v>1.1200000000000001</v>
      </c>
      <c r="C208">
        <f t="shared" si="3"/>
        <v>0.21192849889425819</v>
      </c>
    </row>
    <row r="209" spans="2:3" x14ac:dyDescent="0.35">
      <c r="B209">
        <v>1.1399999999999999</v>
      </c>
      <c r="C209">
        <f t="shared" si="3"/>
        <v>0.20720684231476458</v>
      </c>
    </row>
    <row r="210" spans="2:3" x14ac:dyDescent="0.35">
      <c r="B210">
        <v>1.1599999999999999</v>
      </c>
      <c r="C210">
        <f t="shared" si="3"/>
        <v>0.20251192634525467</v>
      </c>
    </row>
    <row r="211" spans="2:3" x14ac:dyDescent="0.35">
      <c r="B211">
        <v>1.18</v>
      </c>
      <c r="C211">
        <f t="shared" si="3"/>
        <v>0.19784685708180957</v>
      </c>
    </row>
    <row r="212" spans="2:3" x14ac:dyDescent="0.35">
      <c r="B212">
        <v>1.2</v>
      </c>
      <c r="C212">
        <f t="shared" si="3"/>
        <v>0.19321462903137804</v>
      </c>
    </row>
    <row r="213" spans="2:3" x14ac:dyDescent="0.35">
      <c r="B213">
        <v>1.22</v>
      </c>
      <c r="C213">
        <f t="shared" si="3"/>
        <v>0.18861812303934813</v>
      </c>
    </row>
    <row r="214" spans="2:3" x14ac:dyDescent="0.35">
      <c r="B214">
        <v>1.24</v>
      </c>
      <c r="C214">
        <f t="shared" si="3"/>
        <v>0.18406010450361102</v>
      </c>
    </row>
    <row r="215" spans="2:3" x14ac:dyDescent="0.35">
      <c r="B215">
        <v>1.26</v>
      </c>
      <c r="C215">
        <f t="shared" si="3"/>
        <v>0.17954322187197841</v>
      </c>
    </row>
    <row r="216" spans="2:3" x14ac:dyDescent="0.35">
      <c r="B216">
        <v>1.28</v>
      </c>
      <c r="C216">
        <f t="shared" si="3"/>
        <v>0.17507000541906953</v>
      </c>
    </row>
    <row r="217" spans="2:3" x14ac:dyDescent="0.35">
      <c r="B217">
        <v>1.3</v>
      </c>
      <c r="C217">
        <f t="shared" si="3"/>
        <v>0.17064286629807271</v>
      </c>
    </row>
    <row r="218" spans="2:3" x14ac:dyDescent="0.35">
      <c r="B218">
        <v>1.32</v>
      </c>
      <c r="C218">
        <f t="shared" si="3"/>
        <v>0.16626409586211485</v>
      </c>
    </row>
    <row r="219" spans="2:3" x14ac:dyDescent="0.35">
      <c r="B219">
        <v>1.34</v>
      </c>
      <c r="C219">
        <f t="shared" si="3"/>
        <v>0.16193586524932935</v>
      </c>
    </row>
    <row r="220" spans="2:3" x14ac:dyDescent="0.35">
      <c r="B220">
        <v>1.36</v>
      </c>
      <c r="C220">
        <f t="shared" si="3"/>
        <v>0.15766022522511919</v>
      </c>
    </row>
    <row r="221" spans="2:3" x14ac:dyDescent="0.35">
      <c r="B221">
        <v>1.38</v>
      </c>
      <c r="C221">
        <f t="shared" si="3"/>
        <v>0.15343910627454874</v>
      </c>
    </row>
    <row r="222" spans="2:3" x14ac:dyDescent="0.35">
      <c r="B222">
        <v>1.4</v>
      </c>
      <c r="C222">
        <f t="shared" si="3"/>
        <v>0.1492743189372803</v>
      </c>
    </row>
    <row r="223" spans="2:3" x14ac:dyDescent="0.35">
      <c r="B223">
        <v>1.42</v>
      </c>
      <c r="C223">
        <f t="shared" si="3"/>
        <v>0.14516755437699497</v>
      </c>
    </row>
    <row r="224" spans="2:3" x14ac:dyDescent="0.35">
      <c r="B224">
        <v>1.44</v>
      </c>
      <c r="C224">
        <f t="shared" si="3"/>
        <v>0.14112038517679987</v>
      </c>
    </row>
    <row r="225" spans="2:3" x14ac:dyDescent="0.35">
      <c r="B225">
        <v>1.46</v>
      </c>
      <c r="C225">
        <f t="shared" si="3"/>
        <v>0.13713426635173148</v>
      </c>
    </row>
    <row r="226" spans="2:3" x14ac:dyDescent="0.35">
      <c r="B226">
        <v>1.48</v>
      </c>
      <c r="C226">
        <f t="shared" si="3"/>
        <v>0.13321053656911391</v>
      </c>
    </row>
    <row r="227" spans="2:3" x14ac:dyDescent="0.35">
      <c r="B227">
        <v>1.5</v>
      </c>
      <c r="C227">
        <f t="shared" si="3"/>
        <v>0.12935041956722218</v>
      </c>
    </row>
    <row r="228" spans="2:3" x14ac:dyDescent="0.35">
      <c r="B228">
        <v>1.52</v>
      </c>
      <c r="C228">
        <f t="shared" si="3"/>
        <v>0.12555502576243213</v>
      </c>
    </row>
    <row r="229" spans="2:3" x14ac:dyDescent="0.35">
      <c r="B229">
        <v>1.54</v>
      </c>
      <c r="C229">
        <f t="shared" si="3"/>
        <v>0.12182535403481748</v>
      </c>
    </row>
    <row r="230" spans="2:3" x14ac:dyDescent="0.35">
      <c r="B230">
        <v>1.56</v>
      </c>
      <c r="C230">
        <f t="shared" si="3"/>
        <v>0.11816229368196583</v>
      </c>
    </row>
    <row r="231" spans="2:3" x14ac:dyDescent="0.35">
      <c r="B231">
        <v>1.58</v>
      </c>
      <c r="C231">
        <f t="shared" si="3"/>
        <v>0.11456662653064607</v>
      </c>
    </row>
    <row r="232" spans="2:3" x14ac:dyDescent="0.35">
      <c r="B232">
        <v>1.6</v>
      </c>
      <c r="C232">
        <f t="shared" si="3"/>
        <v>0.11103902919585329</v>
      </c>
    </row>
    <row r="233" spans="2:3" x14ac:dyDescent="0.35">
      <c r="B233">
        <v>1.62</v>
      </c>
      <c r="C233">
        <f t="shared" si="3"/>
        <v>0.1075800754766926</v>
      </c>
    </row>
    <row r="234" spans="2:3" x14ac:dyDescent="0.35">
      <c r="B234">
        <v>1.64</v>
      </c>
      <c r="C234">
        <f t="shared" si="3"/>
        <v>0.10419023887853586</v>
      </c>
    </row>
    <row r="235" spans="2:3" x14ac:dyDescent="0.35">
      <c r="B235">
        <v>1.66</v>
      </c>
      <c r="C235">
        <f t="shared" si="3"/>
        <v>0.10086989525089214</v>
      </c>
    </row>
    <row r="236" spans="2:3" x14ac:dyDescent="0.35">
      <c r="B236">
        <v>1.68</v>
      </c>
      <c r="C236">
        <f t="shared" si="3"/>
        <v>9.7619325530477877E-2</v>
      </c>
    </row>
    <row r="237" spans="2:3" x14ac:dyDescent="0.35">
      <c r="B237">
        <v>1.7</v>
      </c>
      <c r="C237">
        <f t="shared" si="3"/>
        <v>9.4438718579046205E-2</v>
      </c>
    </row>
    <row r="238" spans="2:3" x14ac:dyDescent="0.35">
      <c r="B238">
        <v>1.72</v>
      </c>
      <c r="C238">
        <f t="shared" si="3"/>
        <v>9.1328174105646198E-2</v>
      </c>
    </row>
    <row r="239" spans="2:3" x14ac:dyDescent="0.35">
      <c r="B239">
        <v>1.74</v>
      </c>
      <c r="C239">
        <f t="shared" si="3"/>
        <v>8.8287705663118887E-2</v>
      </c>
    </row>
    <row r="240" spans="2:3" x14ac:dyDescent="0.35">
      <c r="B240">
        <v>1.76</v>
      </c>
      <c r="C240">
        <f t="shared" si="3"/>
        <v>8.5317243708805085E-2</v>
      </c>
    </row>
    <row r="241" spans="2:3" x14ac:dyDescent="0.35">
      <c r="B241">
        <v>1.78</v>
      </c>
      <c r="C241">
        <f t="shared" si="3"/>
        <v>8.241663871963345E-2</v>
      </c>
    </row>
    <row r="242" spans="2:3" x14ac:dyDescent="0.35">
      <c r="B242">
        <v>1.8</v>
      </c>
      <c r="C242">
        <f t="shared" si="3"/>
        <v>7.9585664351976101E-2</v>
      </c>
    </row>
    <row r="243" spans="2:3" x14ac:dyDescent="0.35">
      <c r="B243">
        <v>1.82</v>
      </c>
      <c r="C243">
        <f t="shared" si="3"/>
        <v>7.6824020636901247E-2</v>
      </c>
    </row>
    <row r="244" spans="2:3" x14ac:dyDescent="0.35">
      <c r="B244">
        <v>1.84</v>
      </c>
      <c r="C244">
        <f t="shared" si="3"/>
        <v>7.4131337201715414E-2</v>
      </c>
    </row>
    <row r="245" spans="2:3" x14ac:dyDescent="0.35">
      <c r="B245">
        <v>1.86</v>
      </c>
      <c r="C245">
        <f t="shared" si="3"/>
        <v>7.1507176508971385E-2</v>
      </c>
    </row>
    <row r="246" spans="2:3" x14ac:dyDescent="0.35">
      <c r="B246">
        <v>1.88</v>
      </c>
      <c r="C246">
        <f t="shared" si="3"/>
        <v>6.895103710441805E-2</v>
      </c>
    </row>
    <row r="247" spans="2:3" x14ac:dyDescent="0.35">
      <c r="B247">
        <v>1.9</v>
      </c>
      <c r="C247">
        <f t="shared" si="3"/>
        <v>6.6462356865684774E-2</v>
      </c>
    </row>
    <row r="248" spans="2:3" x14ac:dyDescent="0.35">
      <c r="B248">
        <v>1.92</v>
      </c>
      <c r="C248">
        <f t="shared" si="3"/>
        <v>6.4040516243824674E-2</v>
      </c>
    </row>
    <row r="249" spans="2:3" x14ac:dyDescent="0.35">
      <c r="B249">
        <v>1.94</v>
      </c>
      <c r="C249">
        <f t="shared" si="3"/>
        <v>6.1684841490181386E-2</v>
      </c>
    </row>
    <row r="250" spans="2:3" x14ac:dyDescent="0.35">
      <c r="B250">
        <v>1.96</v>
      </c>
      <c r="C250">
        <f t="shared" si="3"/>
        <v>5.9394607861399863E-2</v>
      </c>
    </row>
    <row r="251" spans="2:3" x14ac:dyDescent="0.35">
      <c r="B251">
        <v>1.98</v>
      </c>
      <c r="C251">
        <f t="shared" si="3"/>
        <v>5.7169042795760322E-2</v>
      </c>
    </row>
    <row r="252" spans="2:3" x14ac:dyDescent="0.35">
      <c r="B252">
        <v>2</v>
      </c>
      <c r="C252">
        <f t="shared" si="3"/>
        <v>5.500732905438574E-2</v>
      </c>
    </row>
    <row r="253" spans="2:3" x14ac:dyDescent="0.35">
      <c r="B253">
        <v>2.02</v>
      </c>
      <c r="C253">
        <f t="shared" si="3"/>
        <v>5.2908607821245041E-2</v>
      </c>
    </row>
    <row r="254" spans="2:3" x14ac:dyDescent="0.35">
      <c r="B254">
        <v>2.04</v>
      </c>
      <c r="C254">
        <f t="shared" si="3"/>
        <v>5.0871981756252467E-2</v>
      </c>
    </row>
    <row r="255" spans="2:3" x14ac:dyDescent="0.35">
      <c r="B255">
        <v>2.06</v>
      </c>
      <c r="C255">
        <f t="shared" si="3"/>
        <v>4.8896517996142384E-2</v>
      </c>
    </row>
    <row r="256" spans="2:3" x14ac:dyDescent="0.35">
      <c r="B256">
        <v>2.08</v>
      </c>
      <c r="C256">
        <f t="shared" si="3"/>
        <v>4.6981251098179647E-2</v>
      </c>
    </row>
    <row r="257" spans="2:3" x14ac:dyDescent="0.35">
      <c r="B257">
        <v>2.1</v>
      </c>
      <c r="C257">
        <f t="shared" si="3"/>
        <v>4.5125185922143304E-2</v>
      </c>
    </row>
    <row r="258" spans="2:3" x14ac:dyDescent="0.35">
      <c r="B258">
        <v>2.12</v>
      </c>
      <c r="C258">
        <f t="shared" si="3"/>
        <v>4.3327300446399528E-2</v>
      </c>
    </row>
    <row r="259" spans="2:3" x14ac:dyDescent="0.35">
      <c r="B259">
        <v>2.14</v>
      </c>
      <c r="C259">
        <f t="shared" ref="C259:C322" si="4">_xlfn.T.DIST(B259,90,0)</f>
        <v>4.1586548514252045E-2</v>
      </c>
    </row>
    <row r="260" spans="2:3" x14ac:dyDescent="0.35">
      <c r="B260">
        <v>2.16</v>
      </c>
      <c r="C260">
        <f t="shared" si="4"/>
        <v>3.9901862507127357E-2</v>
      </c>
    </row>
    <row r="261" spans="2:3" x14ac:dyDescent="0.35">
      <c r="B261">
        <v>2.1800000000000099</v>
      </c>
      <c r="C261">
        <f t="shared" si="4"/>
        <v>3.8272155941513591E-2</v>
      </c>
    </row>
    <row r="262" spans="2:3" x14ac:dyDescent="0.35">
      <c r="B262">
        <v>2.2000000000000002</v>
      </c>
      <c r="C262">
        <f t="shared" si="4"/>
        <v>3.6696325986933502E-2</v>
      </c>
    </row>
    <row r="263" spans="2:3" x14ac:dyDescent="0.35">
      <c r="B263">
        <v>2.2200000000000002</v>
      </c>
      <c r="C263">
        <f t="shared" si="4"/>
        <v>3.5173255902559042E-2</v>
      </c>
    </row>
    <row r="264" spans="2:3" x14ac:dyDescent="0.35">
      <c r="B264">
        <v>2.2400000000000002</v>
      </c>
      <c r="C264">
        <f t="shared" si="4"/>
        <v>3.3701817390456378E-2</v>
      </c>
    </row>
    <row r="265" spans="2:3" x14ac:dyDescent="0.35">
      <c r="B265">
        <v>2.26000000000001</v>
      </c>
      <c r="C265">
        <f t="shared" si="4"/>
        <v>3.2280872863724733E-2</v>
      </c>
    </row>
    <row r="266" spans="2:3" x14ac:dyDescent="0.35">
      <c r="B266">
        <v>2.2799999999999998</v>
      </c>
      <c r="C266">
        <f t="shared" si="4"/>
        <v>3.090927762816113E-2</v>
      </c>
    </row>
    <row r="267" spans="2:3" x14ac:dyDescent="0.35">
      <c r="B267">
        <v>2.2999999999999998</v>
      </c>
      <c r="C267">
        <f t="shared" si="4"/>
        <v>2.9585881976348628E-2</v>
      </c>
    </row>
    <row r="268" spans="2:3" x14ac:dyDescent="0.35">
      <c r="B268">
        <v>2.3199999999999998</v>
      </c>
      <c r="C268">
        <f t="shared" si="4"/>
        <v>2.830953319340811E-2</v>
      </c>
    </row>
    <row r="269" spans="2:3" x14ac:dyDescent="0.35">
      <c r="B269">
        <v>2.3400000000000101</v>
      </c>
      <c r="C269">
        <f t="shared" si="4"/>
        <v>2.7079077473887398E-2</v>
      </c>
    </row>
    <row r="270" spans="2:3" x14ac:dyDescent="0.35">
      <c r="B270">
        <v>2.36</v>
      </c>
      <c r="C270">
        <f t="shared" si="4"/>
        <v>2.5893361749577116E-2</v>
      </c>
    </row>
    <row r="271" spans="2:3" x14ac:dyDescent="0.35">
      <c r="B271">
        <v>2.38</v>
      </c>
      <c r="C271">
        <f t="shared" si="4"/>
        <v>2.4751235428264406E-2</v>
      </c>
    </row>
    <row r="272" spans="2:3" x14ac:dyDescent="0.35">
      <c r="B272">
        <v>2.4</v>
      </c>
      <c r="C272">
        <f t="shared" si="4"/>
        <v>2.3651552043722233E-2</v>
      </c>
    </row>
    <row r="273" spans="2:3" x14ac:dyDescent="0.35">
      <c r="B273">
        <v>2.4200000000000101</v>
      </c>
      <c r="C273">
        <f t="shared" si="4"/>
        <v>2.2593170817418858E-2</v>
      </c>
    </row>
    <row r="274" spans="2:3" x14ac:dyDescent="0.35">
      <c r="B274">
        <v>2.44</v>
      </c>
      <c r="C274">
        <f t="shared" si="4"/>
        <v>2.1574958132690083E-2</v>
      </c>
    </row>
    <row r="275" spans="2:3" x14ac:dyDescent="0.35">
      <c r="B275">
        <v>2.46</v>
      </c>
      <c r="C275">
        <f t="shared" si="4"/>
        <v>2.059578892228995E-2</v>
      </c>
    </row>
    <row r="276" spans="2:3" x14ac:dyDescent="0.35">
      <c r="B276">
        <v>2.48</v>
      </c>
      <c r="C276">
        <f t="shared" si="4"/>
        <v>1.9654547970461258E-2</v>
      </c>
    </row>
    <row r="277" spans="2:3" x14ac:dyDescent="0.35">
      <c r="B277">
        <v>2.5000000000000102</v>
      </c>
      <c r="C277">
        <f t="shared" si="4"/>
        <v>1.8750131130807309E-2</v>
      </c>
    </row>
    <row r="278" spans="2:3" x14ac:dyDescent="0.35">
      <c r="B278">
        <v>2.52</v>
      </c>
      <c r="C278">
        <f t="shared" si="4"/>
        <v>1.7881446461443823E-2</v>
      </c>
    </row>
    <row r="279" spans="2:3" x14ac:dyDescent="0.35">
      <c r="B279">
        <v>2.54</v>
      </c>
      <c r="C279">
        <f t="shared" si="4"/>
        <v>1.7047415279033348E-2</v>
      </c>
    </row>
    <row r="280" spans="2:3" x14ac:dyDescent="0.35">
      <c r="B280">
        <v>2.56</v>
      </c>
      <c r="C280">
        <f t="shared" si="4"/>
        <v>1.6246973133471888E-2</v>
      </c>
    </row>
    <row r="281" spans="2:3" x14ac:dyDescent="0.35">
      <c r="B281">
        <v>2.5800000000000098</v>
      </c>
      <c r="C281">
        <f t="shared" si="4"/>
        <v>1.5479070705089611E-2</v>
      </c>
    </row>
    <row r="282" spans="2:3" x14ac:dyDescent="0.35">
      <c r="B282">
        <v>2.6</v>
      </c>
      <c r="C282">
        <f t="shared" si="4"/>
        <v>1.4742674626368007E-2</v>
      </c>
    </row>
    <row r="283" spans="2:3" x14ac:dyDescent="0.35">
      <c r="B283">
        <v>2.62</v>
      </c>
      <c r="C283">
        <f t="shared" si="4"/>
        <v>1.4036768230252314E-2</v>
      </c>
    </row>
    <row r="284" spans="2:3" x14ac:dyDescent="0.35">
      <c r="B284">
        <v>2.6400000000000099</v>
      </c>
      <c r="C284">
        <f t="shared" si="4"/>
        <v>1.3360352227249713E-2</v>
      </c>
    </row>
    <row r="285" spans="2:3" x14ac:dyDescent="0.35">
      <c r="B285">
        <v>2.6600000000000099</v>
      </c>
      <c r="C285">
        <f t="shared" si="4"/>
        <v>1.2712445313555533E-2</v>
      </c>
    </row>
    <row r="286" spans="2:3" x14ac:dyDescent="0.35">
      <c r="B286">
        <v>2.6800000000000099</v>
      </c>
      <c r="C286">
        <f t="shared" si="4"/>
        <v>1.2092084712528246E-2</v>
      </c>
    </row>
    <row r="287" spans="2:3" x14ac:dyDescent="0.35">
      <c r="B287">
        <v>2.7</v>
      </c>
      <c r="C287">
        <f t="shared" si="4"/>
        <v>1.1498326651888803E-2</v>
      </c>
    </row>
    <row r="288" spans="2:3" x14ac:dyDescent="0.35">
      <c r="B288">
        <v>2.72000000000001</v>
      </c>
      <c r="C288">
        <f t="shared" si="4"/>
        <v>1.0930246779052515E-2</v>
      </c>
    </row>
    <row r="289" spans="2:3" x14ac:dyDescent="0.35">
      <c r="B289">
        <v>2.74000000000001</v>
      </c>
      <c r="C289">
        <f t="shared" si="4"/>
        <v>1.0386940517049047E-2</v>
      </c>
    </row>
    <row r="290" spans="2:3" x14ac:dyDescent="0.35">
      <c r="B290">
        <v>2.76000000000001</v>
      </c>
      <c r="C290">
        <f t="shared" si="4"/>
        <v>9.867523363491575E-3</v>
      </c>
    </row>
    <row r="291" spans="2:3" x14ac:dyDescent="0.35">
      <c r="B291">
        <v>2.78</v>
      </c>
      <c r="C291">
        <f t="shared" si="4"/>
        <v>9.3711311350911496E-3</v>
      </c>
    </row>
    <row r="292" spans="2:3" x14ac:dyDescent="0.35">
      <c r="B292">
        <v>2.80000000000001</v>
      </c>
      <c r="C292">
        <f t="shared" si="4"/>
        <v>8.8969201602000936E-3</v>
      </c>
    </row>
    <row r="293" spans="2:3" x14ac:dyDescent="0.35">
      <c r="B293">
        <v>2.8200000000000101</v>
      </c>
      <c r="C293">
        <f t="shared" si="4"/>
        <v>8.4440674218811719E-3</v>
      </c>
    </row>
    <row r="294" spans="2:3" x14ac:dyDescent="0.35">
      <c r="B294">
        <v>2.8400000000000101</v>
      </c>
      <c r="C294">
        <f t="shared" si="4"/>
        <v>8.0117706539730108E-3</v>
      </c>
    </row>
    <row r="295" spans="2:3" x14ac:dyDescent="0.35">
      <c r="B295">
        <v>2.86</v>
      </c>
      <c r="C295">
        <f t="shared" si="4"/>
        <v>7.5992483926231452E-3</v>
      </c>
    </row>
    <row r="296" spans="2:3" x14ac:dyDescent="0.35">
      <c r="B296">
        <v>2.8800000000000101</v>
      </c>
      <c r="C296">
        <f t="shared" si="4"/>
        <v>7.2057399857210431E-3</v>
      </c>
    </row>
    <row r="297" spans="2:3" x14ac:dyDescent="0.35">
      <c r="B297">
        <v>2.9000000000000101</v>
      </c>
      <c r="C297">
        <f t="shared" si="4"/>
        <v>6.8305055626459547E-3</v>
      </c>
    </row>
    <row r="298" spans="2:3" x14ac:dyDescent="0.35">
      <c r="B298">
        <v>2.9200000000000101</v>
      </c>
      <c r="C298">
        <f t="shared" si="4"/>
        <v>6.4728259666958343E-3</v>
      </c>
    </row>
    <row r="299" spans="2:3" x14ac:dyDescent="0.35">
      <c r="B299">
        <v>2.94</v>
      </c>
      <c r="C299">
        <f t="shared" si="4"/>
        <v>6.1320026525374582E-3</v>
      </c>
    </row>
    <row r="300" spans="2:3" x14ac:dyDescent="0.35">
      <c r="B300">
        <v>2.9600000000000102</v>
      </c>
      <c r="C300">
        <f t="shared" si="4"/>
        <v>5.8073575509593562E-3</v>
      </c>
    </row>
    <row r="301" spans="2:3" x14ac:dyDescent="0.35">
      <c r="B301">
        <v>2.9800000000000102</v>
      </c>
      <c r="C301">
        <f t="shared" si="4"/>
        <v>5.4982329031704131E-3</v>
      </c>
    </row>
    <row r="302" spans="2:3" x14ac:dyDescent="0.35">
      <c r="B302">
        <v>3.0000000000000102</v>
      </c>
      <c r="C302">
        <f t="shared" si="4"/>
        <v>5.20399106682166E-3</v>
      </c>
    </row>
    <row r="303" spans="2:3" x14ac:dyDescent="0.35">
      <c r="B303">
        <v>3.02</v>
      </c>
      <c r="C303">
        <f t="shared" si="4"/>
        <v>4.9240142958843353E-3</v>
      </c>
    </row>
    <row r="304" spans="2:3" x14ac:dyDescent="0.35">
      <c r="B304">
        <v>3.0400000000000098</v>
      </c>
      <c r="C304">
        <f t="shared" si="4"/>
        <v>4.6577044964464477E-3</v>
      </c>
    </row>
    <row r="305" spans="2:3" x14ac:dyDescent="0.35">
      <c r="B305">
        <v>3.0600000000000098</v>
      </c>
      <c r="C305">
        <f t="shared" si="4"/>
        <v>4.404482960436224E-3</v>
      </c>
    </row>
    <row r="306" spans="2:3" x14ac:dyDescent="0.35">
      <c r="B306">
        <v>3.0800000000000098</v>
      </c>
      <c r="C306">
        <f t="shared" si="4"/>
        <v>4.1637900792065264E-3</v>
      </c>
    </row>
    <row r="307" spans="2:3" x14ac:dyDescent="0.35">
      <c r="B307">
        <v>3.1</v>
      </c>
      <c r="C307">
        <f t="shared" si="4"/>
        <v>3.9350850388579217E-3</v>
      </c>
    </row>
    <row r="308" spans="2:3" x14ac:dyDescent="0.35">
      <c r="B308">
        <v>3.1200000000000099</v>
      </c>
      <c r="C308">
        <f t="shared" si="4"/>
        <v>3.7178454991008839E-3</v>
      </c>
    </row>
    <row r="309" spans="2:3" x14ac:dyDescent="0.35">
      <c r="B309">
        <v>3.1400000000000099</v>
      </c>
      <c r="C309">
        <f t="shared" si="4"/>
        <v>3.5115672573952589E-3</v>
      </c>
    </row>
    <row r="310" spans="2:3" x14ac:dyDescent="0.35">
      <c r="B310">
        <v>3.1600000000000099</v>
      </c>
      <c r="C310">
        <f t="shared" si="4"/>
        <v>3.3157639000277687E-3</v>
      </c>
    </row>
    <row r="311" spans="2:3" x14ac:dyDescent="0.35">
      <c r="B311">
        <v>3.1800000000000099</v>
      </c>
      <c r="C311">
        <f t="shared" si="4"/>
        <v>3.1299664417249696E-3</v>
      </c>
    </row>
    <row r="312" spans="2:3" x14ac:dyDescent="0.35">
      <c r="B312">
        <v>3.2000000000000099</v>
      </c>
      <c r="C312">
        <f t="shared" si="4"/>
        <v>2.953722955322115E-3</v>
      </c>
    </row>
    <row r="313" spans="2:3" x14ac:dyDescent="0.35">
      <c r="B313">
        <v>3.22000000000001</v>
      </c>
      <c r="C313">
        <f t="shared" si="4"/>
        <v>2.7865981929402189E-3</v>
      </c>
    </row>
    <row r="314" spans="2:3" x14ac:dyDescent="0.35">
      <c r="B314">
        <v>3.24000000000001</v>
      </c>
      <c r="C314">
        <f t="shared" si="4"/>
        <v>2.6281732000518268E-3</v>
      </c>
    </row>
    <row r="315" spans="2:3" x14ac:dyDescent="0.35">
      <c r="B315">
        <v>3.26000000000001</v>
      </c>
      <c r="C315">
        <f t="shared" si="4"/>
        <v>2.4780449237458281E-3</v>
      </c>
    </row>
    <row r="316" spans="2:3" x14ac:dyDescent="0.35">
      <c r="B316">
        <v>3.28000000000001</v>
      </c>
      <c r="C316">
        <f t="shared" si="4"/>
        <v>2.3358258164317123E-3</v>
      </c>
    </row>
    <row r="317" spans="2:3" x14ac:dyDescent="0.35">
      <c r="B317">
        <v>3.30000000000001</v>
      </c>
      <c r="C317">
        <f t="shared" si="4"/>
        <v>2.2011434361549212E-3</v>
      </c>
    </row>
    <row r="318" spans="2:3" x14ac:dyDescent="0.35">
      <c r="B318">
        <v>3.3200000000000101</v>
      </c>
      <c r="C318">
        <f t="shared" si="4"/>
        <v>2.0736400446271642E-3</v>
      </c>
    </row>
    <row r="319" spans="2:3" x14ac:dyDescent="0.35">
      <c r="B319">
        <v>3.3400000000000101</v>
      </c>
      <c r="C319">
        <f t="shared" si="4"/>
        <v>1.9529722040087618E-3</v>
      </c>
    </row>
    <row r="320" spans="2:3" x14ac:dyDescent="0.35">
      <c r="B320">
        <v>3.3600000000000101</v>
      </c>
      <c r="C320">
        <f t="shared" si="4"/>
        <v>1.8388103734150053E-3</v>
      </c>
    </row>
    <row r="321" spans="2:3" x14ac:dyDescent="0.35">
      <c r="B321">
        <v>3.3800000000000101</v>
      </c>
      <c r="C321">
        <f t="shared" si="4"/>
        <v>1.730838506054615E-3</v>
      </c>
    </row>
    <row r="322" spans="2:3" x14ac:dyDescent="0.35">
      <c r="B322">
        <v>3.4000000000000101</v>
      </c>
      <c r="C322">
        <f t="shared" si="4"/>
        <v>1.6287536478462716E-3</v>
      </c>
    </row>
    <row r="323" spans="2:3" x14ac:dyDescent="0.35">
      <c r="B323">
        <v>3.4200000000000101</v>
      </c>
      <c r="C323">
        <f t="shared" ref="C323:C386" si="5">_xlfn.T.DIST(B323,90,0)</f>
        <v>1.5322655382986054E-3</v>
      </c>
    </row>
    <row r="324" spans="2:3" x14ac:dyDescent="0.35">
      <c r="B324">
        <v>3.4400000000000102</v>
      </c>
      <c r="C324">
        <f t="shared" si="5"/>
        <v>1.4410962143804541E-3</v>
      </c>
    </row>
    <row r="325" spans="2:3" x14ac:dyDescent="0.35">
      <c r="B325">
        <v>3.4600000000000102</v>
      </c>
      <c r="C325">
        <f t="shared" si="5"/>
        <v>1.3549796180512392E-3</v>
      </c>
    </row>
    <row r="326" spans="2:3" x14ac:dyDescent="0.35">
      <c r="B326">
        <v>3.4800000000000102</v>
      </c>
      <c r="C326">
        <f t="shared" si="5"/>
        <v>1.2736612080664856E-3</v>
      </c>
    </row>
    <row r="327" spans="2:3" x14ac:dyDescent="0.35">
      <c r="B327">
        <v>3.5000000000000102</v>
      </c>
      <c r="C327">
        <f t="shared" si="5"/>
        <v>1.1968975766205054E-3</v>
      </c>
    </row>
    <row r="328" spans="2:3" x14ac:dyDescent="0.35">
      <c r="B328">
        <v>3.5200000000000098</v>
      </c>
      <c r="C328">
        <f t="shared" si="5"/>
        <v>1.124456071337367E-3</v>
      </c>
    </row>
    <row r="329" spans="2:3" x14ac:dyDescent="0.35">
      <c r="B329">
        <v>3.5400000000000098</v>
      </c>
      <c r="C329">
        <f t="shared" si="5"/>
        <v>1.0561144230723759E-3</v>
      </c>
    </row>
    <row r="330" spans="2:3" x14ac:dyDescent="0.35">
      <c r="B330">
        <v>3.5600000000000098</v>
      </c>
      <c r="C330">
        <f t="shared" si="5"/>
        <v>9.9166037993947387E-4</v>
      </c>
    </row>
    <row r="331" spans="2:3" x14ac:dyDescent="0.35">
      <c r="B331">
        <v>3.5800000000000098</v>
      </c>
      <c r="C331">
        <f t="shared" si="5"/>
        <v>9.3089134793516645E-4</v>
      </c>
    </row>
    <row r="332" spans="2:3" x14ac:dyDescent="0.35">
      <c r="B332">
        <v>3.6000000000000099</v>
      </c>
      <c r="C332">
        <f t="shared" si="5"/>
        <v>8.7361403848698919E-4</v>
      </c>
    </row>
    <row r="333" spans="2:3" x14ac:dyDescent="0.35">
      <c r="B333">
        <v>3.6200000000000099</v>
      </c>
      <c r="C333">
        <f t="shared" si="5"/>
        <v>8.1964412321380441E-4</v>
      </c>
    </row>
    <row r="334" spans="2:3" x14ac:dyDescent="0.35">
      <c r="B334">
        <v>3.6400000000000099</v>
      </c>
      <c r="C334">
        <f t="shared" si="5"/>
        <v>7.6880589614673593E-4</v>
      </c>
    </row>
    <row r="335" spans="2:3" x14ac:dyDescent="0.35">
      <c r="B335">
        <v>3.6600000000000099</v>
      </c>
      <c r="C335">
        <f t="shared" si="5"/>
        <v>7.2093194362295946E-4</v>
      </c>
    </row>
    <row r="336" spans="2:3" x14ac:dyDescent="0.35">
      <c r="B336">
        <v>3.6800000000000099</v>
      </c>
      <c r="C336">
        <f t="shared" si="5"/>
        <v>6.7586282203008989E-4</v>
      </c>
    </row>
    <row r="337" spans="2:3" x14ac:dyDescent="0.35">
      <c r="B337">
        <v>3.7000000000000099</v>
      </c>
      <c r="C337">
        <f t="shared" si="5"/>
        <v>6.3344674354627866E-4</v>
      </c>
    </row>
    <row r="338" spans="2:3" x14ac:dyDescent="0.35">
      <c r="B338">
        <v>3.72000000000001</v>
      </c>
      <c r="C338">
        <f t="shared" si="5"/>
        <v>5.9353926999060032E-4</v>
      </c>
    </row>
    <row r="339" spans="2:3" x14ac:dyDescent="0.35">
      <c r="B339">
        <v>3.74000000000001</v>
      </c>
      <c r="C339">
        <f t="shared" si="5"/>
        <v>5.5600301486949052E-4</v>
      </c>
    </row>
    <row r="340" spans="2:3" x14ac:dyDescent="0.35">
      <c r="B340">
        <v>3.76000000000001</v>
      </c>
      <c r="C340">
        <f t="shared" si="5"/>
        <v>5.2070735367821359E-4</v>
      </c>
    </row>
    <row r="341" spans="2:3" x14ac:dyDescent="0.35">
      <c r="B341">
        <v>3.78000000000001</v>
      </c>
      <c r="C341">
        <f t="shared" si="5"/>
        <v>4.8752814249116393E-4</v>
      </c>
    </row>
    <row r="342" spans="2:3" x14ac:dyDescent="0.35">
      <c r="B342">
        <v>3.80000000000001</v>
      </c>
      <c r="C342">
        <f t="shared" si="5"/>
        <v>4.5634744485156781E-4</v>
      </c>
    </row>
    <row r="343" spans="2:3" x14ac:dyDescent="0.35">
      <c r="B343">
        <v>3.8200000000000101</v>
      </c>
      <c r="C343">
        <f t="shared" si="5"/>
        <v>4.270532669494422E-4</v>
      </c>
    </row>
    <row r="344" spans="2:3" x14ac:dyDescent="0.35">
      <c r="B344">
        <v>3.8400000000000101</v>
      </c>
      <c r="C344">
        <f t="shared" si="5"/>
        <v>3.9953930105672021E-4</v>
      </c>
    </row>
    <row r="345" spans="2:3" x14ac:dyDescent="0.35">
      <c r="B345">
        <v>3.8600000000000101</v>
      </c>
      <c r="C345">
        <f t="shared" si="5"/>
        <v>3.7370467717000734E-4</v>
      </c>
    </row>
    <row r="346" spans="2:3" x14ac:dyDescent="0.35">
      <c r="B346">
        <v>3.8800000000000101</v>
      </c>
      <c r="C346">
        <f t="shared" si="5"/>
        <v>3.4945372279455072E-4</v>
      </c>
    </row>
    <row r="347" spans="2:3" x14ac:dyDescent="0.35">
      <c r="B347">
        <v>3.9000000000000101</v>
      </c>
      <c r="C347">
        <f t="shared" si="5"/>
        <v>3.2669573078754859E-4</v>
      </c>
    </row>
    <row r="348" spans="2:3" x14ac:dyDescent="0.35">
      <c r="B348">
        <v>3.9200000000000101</v>
      </c>
      <c r="C348">
        <f t="shared" si="5"/>
        <v>3.0534473516490241E-4</v>
      </c>
    </row>
    <row r="349" spans="2:3" x14ac:dyDescent="0.35">
      <c r="B349">
        <v>3.9400000000000102</v>
      </c>
      <c r="C349">
        <f t="shared" si="5"/>
        <v>2.8531929476280447E-4</v>
      </c>
    </row>
    <row r="350" spans="2:3" x14ac:dyDescent="0.35">
      <c r="B350">
        <v>3.9600000000000102</v>
      </c>
      <c r="C350">
        <f t="shared" si="5"/>
        <v>2.6654228463412018E-4</v>
      </c>
    </row>
    <row r="351" spans="2:3" x14ac:dyDescent="0.35">
      <c r="B351">
        <v>3.9800000000000102</v>
      </c>
      <c r="C351">
        <f t="shared" si="5"/>
        <v>2.4894069504931526E-4</v>
      </c>
    </row>
    <row r="352" spans="2:3" x14ac:dyDescent="0.35">
      <c r="B352">
        <v>4.0000000000000098</v>
      </c>
      <c r="C352">
        <f t="shared" si="5"/>
        <v>2.3244543796262506E-4</v>
      </c>
    </row>
    <row r="353" spans="2:3" x14ac:dyDescent="0.35">
      <c r="B353">
        <v>4.0200000000000102</v>
      </c>
      <c r="C353">
        <f t="shared" si="5"/>
        <v>2.1699116079617017E-4</v>
      </c>
    </row>
    <row r="354" spans="2:3" x14ac:dyDescent="0.35">
      <c r="B354">
        <v>4.0400000000000098</v>
      </c>
      <c r="C354">
        <f t="shared" si="5"/>
        <v>2.0251606738782324E-4</v>
      </c>
    </row>
    <row r="355" spans="2:3" x14ac:dyDescent="0.35">
      <c r="B355">
        <v>4.0600000000000103</v>
      </c>
      <c r="C355">
        <f t="shared" si="5"/>
        <v>1.889617459426232E-4</v>
      </c>
    </row>
    <row r="356" spans="2:3" x14ac:dyDescent="0.35">
      <c r="B356">
        <v>4.0800000000000098</v>
      </c>
      <c r="C356">
        <f t="shared" si="5"/>
        <v>1.7627300382254142E-4</v>
      </c>
    </row>
    <row r="357" spans="2:3" x14ac:dyDescent="0.35">
      <c r="B357">
        <v>4.1000000000000103</v>
      </c>
      <c r="C357">
        <f t="shared" si="5"/>
        <v>1.6439770900517116E-4</v>
      </c>
    </row>
    <row r="358" spans="2:3" x14ac:dyDescent="0.35">
      <c r="B358">
        <v>4.1200000000000099</v>
      </c>
      <c r="C358">
        <f t="shared" si="5"/>
        <v>1.5328663803857879E-4</v>
      </c>
    </row>
    <row r="359" spans="2:3" x14ac:dyDescent="0.35">
      <c r="B359">
        <v>4.1400000000000103</v>
      </c>
      <c r="C359">
        <f t="shared" si="5"/>
        <v>1.4289333031688859E-4</v>
      </c>
    </row>
    <row r="360" spans="2:3" x14ac:dyDescent="0.35">
      <c r="B360">
        <v>4.1600000000000099</v>
      </c>
      <c r="C360">
        <f t="shared" si="5"/>
        <v>1.3317394849929142E-4</v>
      </c>
    </row>
    <row r="361" spans="2:3" x14ac:dyDescent="0.35">
      <c r="B361">
        <v>4.1800000000000104</v>
      </c>
      <c r="C361">
        <f t="shared" si="5"/>
        <v>1.2408714489385475E-4</v>
      </c>
    </row>
    <row r="362" spans="2:3" x14ac:dyDescent="0.35">
      <c r="B362">
        <v>4.2000000000000099</v>
      </c>
      <c r="C362">
        <f t="shared" si="5"/>
        <v>1.1559393362688644E-4</v>
      </c>
    </row>
    <row r="363" spans="2:3" x14ac:dyDescent="0.35">
      <c r="B363">
        <v>4.2200000000000104</v>
      </c>
      <c r="C363">
        <f t="shared" si="5"/>
        <v>1.0765756841844722E-4</v>
      </c>
    </row>
    <row r="364" spans="2:3" x14ac:dyDescent="0.35">
      <c r="B364">
        <v>4.24000000000001</v>
      </c>
      <c r="C364">
        <f t="shared" si="5"/>
        <v>1.0024342578505364E-4</v>
      </c>
    </row>
    <row r="365" spans="2:3" x14ac:dyDescent="0.35">
      <c r="B365">
        <v>4.2600000000000096</v>
      </c>
      <c r="C365">
        <f t="shared" si="5"/>
        <v>9.3318893491438365E-5</v>
      </c>
    </row>
    <row r="366" spans="2:3" x14ac:dyDescent="0.35">
      <c r="B366">
        <v>4.28000000000001</v>
      </c>
      <c r="C366">
        <f t="shared" si="5"/>
        <v>8.6853264074571065E-5</v>
      </c>
    </row>
    <row r="367" spans="2:3" x14ac:dyDescent="0.35">
      <c r="B367">
        <v>4.3000000000000096</v>
      </c>
      <c r="C367">
        <f t="shared" si="5"/>
        <v>8.0817633264809984E-5</v>
      </c>
    </row>
    <row r="368" spans="2:3" x14ac:dyDescent="0.35">
      <c r="B368">
        <v>4.3200000000000101</v>
      </c>
      <c r="C368">
        <f t="shared" si="5"/>
        <v>7.5184803131092315E-5</v>
      </c>
    </row>
    <row r="369" spans="2:3" x14ac:dyDescent="0.35">
      <c r="B369">
        <v>4.3400000000000096</v>
      </c>
      <c r="C369">
        <f t="shared" si="5"/>
        <v>6.9929189779447773E-5</v>
      </c>
    </row>
    <row r="370" spans="2:3" x14ac:dyDescent="0.35">
      <c r="B370">
        <v>4.3600000000000101</v>
      </c>
      <c r="C370">
        <f t="shared" si="5"/>
        <v>6.5026735436734919E-5</v>
      </c>
    </row>
    <row r="371" spans="2:3" x14ac:dyDescent="0.35">
      <c r="B371">
        <v>4.3800000000000097</v>
      </c>
      <c r="C371">
        <f t="shared" si="5"/>
        <v>6.0454824754413555E-5</v>
      </c>
    </row>
    <row r="372" spans="2:3" x14ac:dyDescent="0.35">
      <c r="B372">
        <v>4.4000000000000101</v>
      </c>
      <c r="C372">
        <f t="shared" si="5"/>
        <v>5.6192205170266586E-5</v>
      </c>
    </row>
    <row r="373" spans="2:3" x14ac:dyDescent="0.35">
      <c r="B373">
        <v>4.4200000000000097</v>
      </c>
      <c r="C373">
        <f t="shared" si="5"/>
        <v>5.2218911169297464E-5</v>
      </c>
    </row>
    <row r="374" spans="2:3" x14ac:dyDescent="0.35">
      <c r="B374">
        <v>4.4400000000000102</v>
      </c>
      <c r="C374">
        <f t="shared" si="5"/>
        <v>4.8516192288502274E-5</v>
      </c>
    </row>
    <row r="375" spans="2:3" x14ac:dyDescent="0.35">
      <c r="B375">
        <v>4.4600000000000097</v>
      </c>
      <c r="C375">
        <f t="shared" si="5"/>
        <v>4.5066444713834915E-5</v>
      </c>
    </row>
    <row r="376" spans="2:3" x14ac:dyDescent="0.35">
      <c r="B376">
        <v>4.4800000000000102</v>
      </c>
      <c r="C376">
        <f t="shared" si="5"/>
        <v>4.1853146321413286E-5</v>
      </c>
    </row>
    <row r="377" spans="2:3" x14ac:dyDescent="0.35">
      <c r="B377">
        <v>4.5000000000000098</v>
      </c>
      <c r="C377">
        <f t="shared" si="5"/>
        <v>3.8860795018857161E-5</v>
      </c>
    </row>
    <row r="378" spans="2:3" x14ac:dyDescent="0.35">
      <c r="B378">
        <v>4.5200000000000102</v>
      </c>
      <c r="C378">
        <f t="shared" si="5"/>
        <v>3.6074850246546496E-5</v>
      </c>
    </row>
    <row r="379" spans="2:3" x14ac:dyDescent="0.35">
      <c r="B379">
        <v>4.5400000000000098</v>
      </c>
      <c r="C379">
        <f t="shared" si="5"/>
        <v>3.3481677502571839E-5</v>
      </c>
    </row>
    <row r="380" spans="2:3" x14ac:dyDescent="0.35">
      <c r="B380">
        <v>4.5600000000000103</v>
      </c>
      <c r="C380">
        <f t="shared" si="5"/>
        <v>3.1068495759145949E-5</v>
      </c>
    </row>
    <row r="381" spans="2:3" x14ac:dyDescent="0.35">
      <c r="B381">
        <v>4.5800000000000098</v>
      </c>
      <c r="C381">
        <f t="shared" si="5"/>
        <v>2.8823327642291707E-5</v>
      </c>
    </row>
    <row r="382" spans="2:3" x14ac:dyDescent="0.35">
      <c r="B382">
        <v>4.6000000000000103</v>
      </c>
      <c r="C382">
        <f t="shared" si="5"/>
        <v>2.673495225065958E-5</v>
      </c>
    </row>
    <row r="383" spans="2:3" x14ac:dyDescent="0.35">
      <c r="B383">
        <v>4.6200000000000099</v>
      </c>
      <c r="C383">
        <f t="shared" si="5"/>
        <v>2.4792860493379929E-5</v>
      </c>
    </row>
    <row r="384" spans="2:3" x14ac:dyDescent="0.35">
      <c r="B384">
        <v>4.6400000000000103</v>
      </c>
      <c r="C384">
        <f t="shared" si="5"/>
        <v>2.2987212830876406E-5</v>
      </c>
    </row>
    <row r="385" spans="2:3" x14ac:dyDescent="0.35">
      <c r="B385">
        <v>4.6600000000000099</v>
      </c>
      <c r="C385">
        <f t="shared" si="5"/>
        <v>2.1308799306576656E-5</v>
      </c>
    </row>
    <row r="386" spans="2:3" x14ac:dyDescent="0.35">
      <c r="B386">
        <v>4.6800000000000104</v>
      </c>
      <c r="C386">
        <f t="shared" si="5"/>
        <v>1.9749001761417723E-5</v>
      </c>
    </row>
    <row r="387" spans="2:3" x14ac:dyDescent="0.35">
      <c r="B387">
        <v>4.7000000000000099</v>
      </c>
      <c r="C387">
        <f t="shared" ref="C387:C396" si="6">_xlfn.T.DIST(B387,90,0)</f>
        <v>1.8299758126971054E-5</v>
      </c>
    </row>
    <row r="388" spans="2:3" x14ac:dyDescent="0.35">
      <c r="B388">
        <v>4.7200000000000104</v>
      </c>
      <c r="C388">
        <f t="shared" si="6"/>
        <v>1.6953528696874832E-5</v>
      </c>
    </row>
    <row r="389" spans="2:3" x14ac:dyDescent="0.35">
      <c r="B389">
        <v>4.74000000000001</v>
      </c>
      <c r="C389">
        <f t="shared" si="6"/>
        <v>1.5703264280074867E-5</v>
      </c>
    </row>
    <row r="390" spans="2:3" x14ac:dyDescent="0.35">
      <c r="B390">
        <v>4.7600000000000096</v>
      </c>
      <c r="C390">
        <f t="shared" si="6"/>
        <v>1.4542376143113334E-5</v>
      </c>
    </row>
    <row r="391" spans="2:3" x14ac:dyDescent="0.35">
      <c r="B391">
        <v>4.78000000000001</v>
      </c>
      <c r="C391">
        <f t="shared" si="6"/>
        <v>1.3464707652375488E-5</v>
      </c>
    </row>
    <row r="392" spans="2:3" x14ac:dyDescent="0.35">
      <c r="B392">
        <v>4.8000000000000096</v>
      </c>
      <c r="C392">
        <f t="shared" si="6"/>
        <v>1.2464507530796515E-5</v>
      </c>
    </row>
    <row r="393" spans="2:3" x14ac:dyDescent="0.35">
      <c r="B393">
        <v>4.8200000000000101</v>
      </c>
      <c r="C393">
        <f t="shared" si="6"/>
        <v>1.1536404647040038E-5</v>
      </c>
    </row>
    <row r="394" spans="2:3" x14ac:dyDescent="0.35">
      <c r="B394">
        <v>4.8400000000000096</v>
      </c>
      <c r="C394">
        <f t="shared" si="6"/>
        <v>1.0675384258588688E-5</v>
      </c>
    </row>
    <row r="395" spans="2:3" x14ac:dyDescent="0.35">
      <c r="B395">
        <v>4.8600000000000101</v>
      </c>
      <c r="C395">
        <f t="shared" si="6"/>
        <v>9.8767656335219038E-6</v>
      </c>
    </row>
    <row r="396" spans="2:3" x14ac:dyDescent="0.35">
      <c r="B396">
        <v>4.8800000000000097</v>
      </c>
      <c r="C396">
        <f t="shared" si="6"/>
        <v>9.1361809790077779E-6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zoomScale="110" zoomScaleNormal="110" workbookViewId="0">
      <selection activeCell="G23" sqref="G23"/>
    </sheetView>
  </sheetViews>
  <sheetFormatPr defaultRowHeight="36" x14ac:dyDescent="0.8"/>
  <cols>
    <col min="1" max="1" width="25.54296875" customWidth="1"/>
    <col min="2" max="2" width="11.36328125" bestFit="1" customWidth="1"/>
    <col min="4" max="4" width="18.36328125" style="44" customWidth="1"/>
    <col min="5" max="5" width="14.6328125" style="44" customWidth="1"/>
    <col min="7" max="7" width="17.90625" customWidth="1"/>
  </cols>
  <sheetData>
    <row r="1" spans="1:4" x14ac:dyDescent="0.8">
      <c r="A1" s="42" t="s">
        <v>32</v>
      </c>
      <c r="B1" s="42">
        <v>3640</v>
      </c>
    </row>
    <row r="2" spans="1:4" x14ac:dyDescent="0.8">
      <c r="A2" s="42" t="s">
        <v>33</v>
      </c>
      <c r="B2" s="42">
        <v>10000</v>
      </c>
    </row>
    <row r="3" spans="1:4" x14ac:dyDescent="0.8">
      <c r="A3" s="42"/>
      <c r="B3" s="42"/>
    </row>
    <row r="4" spans="1:4" x14ac:dyDescent="0.8">
      <c r="A4" s="42" t="s">
        <v>34</v>
      </c>
      <c r="B4" s="43">
        <f>B1/B2</f>
        <v>0.36399999999999999</v>
      </c>
      <c r="D4" s="44">
        <f>B4*(1-B4)</f>
        <v>0.23150399999999999</v>
      </c>
    </row>
    <row r="5" spans="1:4" x14ac:dyDescent="0.8">
      <c r="A5" s="42" t="s">
        <v>35</v>
      </c>
      <c r="B5" s="43">
        <f>SQRT(D4/B2)</f>
        <v>4.8114862568649202E-3</v>
      </c>
    </row>
    <row r="6" spans="1:4" x14ac:dyDescent="0.8">
      <c r="A6" s="42"/>
      <c r="B6" s="42"/>
    </row>
    <row r="7" spans="1:4" x14ac:dyDescent="0.8">
      <c r="A7" s="42" t="s">
        <v>36</v>
      </c>
      <c r="B7" s="43">
        <f>B4-2*B5</f>
        <v>0.35437702748627015</v>
      </c>
    </row>
    <row r="8" spans="1:4" x14ac:dyDescent="0.8">
      <c r="A8" s="42" t="s">
        <v>37</v>
      </c>
      <c r="B8" s="43">
        <f>B4+2*B5</f>
        <v>0.37362297251372983</v>
      </c>
    </row>
    <row r="22" spans="4:7" x14ac:dyDescent="0.8">
      <c r="D22" s="44">
        <v>0.1</v>
      </c>
      <c r="E22" s="44">
        <f>1-D22</f>
        <v>0.9</v>
      </c>
      <c r="G22" s="45">
        <f>D22*E22</f>
        <v>9.0000000000000011E-2</v>
      </c>
    </row>
    <row r="23" spans="4:7" x14ac:dyDescent="0.8">
      <c r="D23" s="44">
        <v>0.2</v>
      </c>
      <c r="E23" s="44">
        <f>1-D23</f>
        <v>0.8</v>
      </c>
      <c r="G23" s="45">
        <f>D23*E23</f>
        <v>0.16000000000000003</v>
      </c>
    </row>
    <row r="24" spans="4:7" x14ac:dyDescent="0.8">
      <c r="D24" s="44">
        <v>0.3</v>
      </c>
      <c r="E24" s="44">
        <f>1-D24</f>
        <v>0.7</v>
      </c>
      <c r="G24" s="45">
        <f>D24*E24</f>
        <v>0.21</v>
      </c>
    </row>
    <row r="25" spans="4:7" x14ac:dyDescent="0.8">
      <c r="D25" s="44">
        <v>0.51</v>
      </c>
      <c r="E25" s="44">
        <f>1-D25</f>
        <v>0.49</v>
      </c>
      <c r="G25" s="45">
        <f>D25*E25</f>
        <v>0.24990000000000001</v>
      </c>
    </row>
    <row r="26" spans="4:7" x14ac:dyDescent="0.8">
      <c r="D26" s="44">
        <v>0.5</v>
      </c>
      <c r="E26" s="44">
        <f>1-D26</f>
        <v>0.5</v>
      </c>
      <c r="G26" s="45">
        <f>D26*E26</f>
        <v>0.25</v>
      </c>
    </row>
    <row r="27" spans="4:7" x14ac:dyDescent="0.8">
      <c r="D27" s="44">
        <v>0.9</v>
      </c>
      <c r="E27" s="44">
        <f t="shared" ref="E27:E28" si="0">1-D27</f>
        <v>9.9999999999999978E-2</v>
      </c>
      <c r="G27" s="46">
        <f t="shared" ref="G27:G28" si="1">D27*E27</f>
        <v>8.9999999999999983E-2</v>
      </c>
    </row>
    <row r="28" spans="4:7" x14ac:dyDescent="0.8">
      <c r="D28" s="44">
        <v>0.95</v>
      </c>
      <c r="E28" s="44">
        <f t="shared" si="0"/>
        <v>5.0000000000000044E-2</v>
      </c>
      <c r="G28" s="46">
        <f t="shared" si="1"/>
        <v>4.7500000000000042E-2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opLeftCell="B34" zoomScale="140" zoomScaleNormal="140" workbookViewId="0">
      <selection activeCell="F36" sqref="F36:F38"/>
    </sheetView>
  </sheetViews>
  <sheetFormatPr defaultRowHeight="23.5" x14ac:dyDescent="0.55000000000000004"/>
  <cols>
    <col min="1" max="1" width="21" style="16" customWidth="1"/>
    <col min="2" max="2" width="15.08984375" style="16" customWidth="1"/>
    <col min="3" max="3" width="14.90625" style="16" customWidth="1"/>
    <col min="4" max="4" width="12.26953125" style="16" customWidth="1"/>
    <col min="5" max="5" width="14.26953125" style="16" customWidth="1"/>
    <col min="6" max="6" width="8.7265625" style="16"/>
    <col min="7" max="7" width="16.453125" style="16" customWidth="1"/>
    <col min="8" max="8" width="9.26953125" style="16" bestFit="1" customWidth="1"/>
    <col min="9" max="9" width="10.6328125" style="16" customWidth="1"/>
    <col min="10" max="16384" width="8.7265625" style="16"/>
  </cols>
  <sheetData>
    <row r="1" spans="1:9" ht="24" thickBot="1" x14ac:dyDescent="0.6">
      <c r="A1" s="63" t="s">
        <v>48</v>
      </c>
      <c r="B1" s="16" t="s">
        <v>38</v>
      </c>
      <c r="C1" s="16" t="s">
        <v>39</v>
      </c>
      <c r="D1" s="16" t="s">
        <v>40</v>
      </c>
      <c r="E1" s="47" t="s">
        <v>41</v>
      </c>
      <c r="G1" s="129" t="s">
        <v>47</v>
      </c>
      <c r="H1" s="129"/>
      <c r="I1" s="129"/>
    </row>
    <row r="2" spans="1:9" x14ac:dyDescent="0.55000000000000004">
      <c r="A2" s="16" t="s">
        <v>42</v>
      </c>
      <c r="B2" s="48">
        <v>9</v>
      </c>
      <c r="C2" s="48">
        <v>16</v>
      </c>
      <c r="D2" s="48">
        <v>14</v>
      </c>
      <c r="E2" s="49">
        <f>SUM(B2:D2)</f>
        <v>39</v>
      </c>
      <c r="G2" s="52">
        <f>B2/$E2</f>
        <v>0.23076923076923078</v>
      </c>
      <c r="H2" s="53">
        <f t="shared" ref="H2:I2" si="0">C2/$E2</f>
        <v>0.41025641025641024</v>
      </c>
      <c r="I2" s="54">
        <f t="shared" si="0"/>
        <v>0.35897435897435898</v>
      </c>
    </row>
    <row r="3" spans="1:9" x14ac:dyDescent="0.55000000000000004">
      <c r="A3" s="16" t="s">
        <v>43</v>
      </c>
      <c r="B3" s="48">
        <v>11</v>
      </c>
      <c r="C3" s="48">
        <v>16</v>
      </c>
      <c r="D3" s="48">
        <v>11</v>
      </c>
      <c r="E3" s="49">
        <f t="shared" ref="E3:E5" si="1">SUM(B3:D3)</f>
        <v>38</v>
      </c>
      <c r="G3" s="55">
        <f t="shared" ref="G3:G5" si="2">B3/$E3</f>
        <v>0.28947368421052633</v>
      </c>
      <c r="H3" s="56">
        <f t="shared" ref="H3:H5" si="3">C3/$E3</f>
        <v>0.42105263157894735</v>
      </c>
      <c r="I3" s="57">
        <f t="shared" ref="I3:I5" si="4">D3/$E3</f>
        <v>0.28947368421052633</v>
      </c>
    </row>
    <row r="4" spans="1:9" x14ac:dyDescent="0.55000000000000004">
      <c r="A4" s="16" t="s">
        <v>44</v>
      </c>
      <c r="B4" s="48">
        <v>18</v>
      </c>
      <c r="C4" s="48">
        <v>33</v>
      </c>
      <c r="D4" s="48">
        <v>39</v>
      </c>
      <c r="E4" s="49">
        <f t="shared" si="1"/>
        <v>90</v>
      </c>
      <c r="G4" s="55">
        <f t="shared" si="2"/>
        <v>0.2</v>
      </c>
      <c r="H4" s="56">
        <f t="shared" si="3"/>
        <v>0.36666666666666664</v>
      </c>
      <c r="I4" s="57">
        <f t="shared" si="4"/>
        <v>0.43333333333333335</v>
      </c>
    </row>
    <row r="5" spans="1:9" ht="24" thickBot="1" x14ac:dyDescent="0.6">
      <c r="A5" s="16" t="s">
        <v>45</v>
      </c>
      <c r="B5" s="48">
        <v>45</v>
      </c>
      <c r="C5" s="48">
        <v>22</v>
      </c>
      <c r="D5" s="48">
        <v>28</v>
      </c>
      <c r="E5" s="49">
        <f t="shared" si="1"/>
        <v>95</v>
      </c>
      <c r="G5" s="58">
        <f t="shared" si="2"/>
        <v>0.47368421052631576</v>
      </c>
      <c r="H5" s="59">
        <f t="shared" si="3"/>
        <v>0.23157894736842105</v>
      </c>
      <c r="I5" s="60">
        <f t="shared" si="4"/>
        <v>0.29473684210526313</v>
      </c>
    </row>
    <row r="6" spans="1:9" x14ac:dyDescent="0.55000000000000004">
      <c r="A6" s="47" t="s">
        <v>41</v>
      </c>
      <c r="B6" s="49">
        <f>SUM(B2:B5)</f>
        <v>83</v>
      </c>
      <c r="C6" s="49">
        <f t="shared" ref="C6:E6" si="5">SUM(C2:C5)</f>
        <v>87</v>
      </c>
      <c r="D6" s="49">
        <f t="shared" si="5"/>
        <v>92</v>
      </c>
      <c r="E6" s="49">
        <f t="shared" si="5"/>
        <v>262</v>
      </c>
    </row>
    <row r="7" spans="1:9" x14ac:dyDescent="0.55000000000000004">
      <c r="A7" s="47"/>
      <c r="B7" s="49"/>
      <c r="C7" s="49"/>
      <c r="D7" s="49"/>
      <c r="E7" s="49"/>
    </row>
    <row r="8" spans="1:9" ht="24" thickBot="1" x14ac:dyDescent="0.6">
      <c r="A8" s="63" t="s">
        <v>49</v>
      </c>
    </row>
    <row r="9" spans="1:9" x14ac:dyDescent="0.55000000000000004">
      <c r="A9" s="16" t="s">
        <v>42</v>
      </c>
      <c r="B9" s="50">
        <f>$E2*B$6/$E$6</f>
        <v>12.354961832061068</v>
      </c>
      <c r="C9" s="50">
        <f t="shared" ref="C9:D9" si="6">$E2*C$6/$E$6</f>
        <v>12.950381679389313</v>
      </c>
      <c r="D9" s="50">
        <f t="shared" si="6"/>
        <v>13.694656488549619</v>
      </c>
      <c r="E9" s="61">
        <f>SUM(B9:D9)</f>
        <v>39</v>
      </c>
      <c r="G9" s="52">
        <f>B9/$E9</f>
        <v>0.31679389312977096</v>
      </c>
      <c r="H9" s="53">
        <f t="shared" ref="H9:H12" si="7">C9/$E9</f>
        <v>0.33206106870229007</v>
      </c>
      <c r="I9" s="54">
        <f t="shared" ref="I9:I12" si="8">D9/$E9</f>
        <v>0.35114503816793896</v>
      </c>
    </row>
    <row r="10" spans="1:9" x14ac:dyDescent="0.55000000000000004">
      <c r="A10" s="16" t="s">
        <v>43</v>
      </c>
      <c r="B10" s="50">
        <f>$E3*B$6/$E$6</f>
        <v>12.038167938931299</v>
      </c>
      <c r="C10" s="50">
        <f t="shared" ref="C10:D12" si="9">$E3*C$6/$E$6</f>
        <v>12.618320610687023</v>
      </c>
      <c r="D10" s="50">
        <f t="shared" si="9"/>
        <v>13.34351145038168</v>
      </c>
      <c r="E10" s="61">
        <f>SUM(B10:D10)</f>
        <v>38</v>
      </c>
      <c r="G10" s="55">
        <f t="shared" ref="G10:G12" si="10">B10/$E10</f>
        <v>0.31679389312977102</v>
      </c>
      <c r="H10" s="56">
        <f t="shared" si="7"/>
        <v>0.33206106870229007</v>
      </c>
      <c r="I10" s="57">
        <f t="shared" si="8"/>
        <v>0.35114503816793896</v>
      </c>
    </row>
    <row r="11" spans="1:9" x14ac:dyDescent="0.55000000000000004">
      <c r="A11" s="16" t="s">
        <v>44</v>
      </c>
      <c r="B11" s="50">
        <f>$E4*B$6/$E$6</f>
        <v>28.511450381679388</v>
      </c>
      <c r="C11" s="50">
        <f t="shared" si="9"/>
        <v>29.885496183206108</v>
      </c>
      <c r="D11" s="50">
        <f t="shared" si="9"/>
        <v>31.603053435114504</v>
      </c>
      <c r="E11" s="61">
        <f>SUM(B11:D11)</f>
        <v>90</v>
      </c>
      <c r="G11" s="62">
        <f t="shared" si="10"/>
        <v>0.31679389312977096</v>
      </c>
      <c r="H11" s="56">
        <f t="shared" si="7"/>
        <v>0.33206106870229007</v>
      </c>
      <c r="I11" s="57">
        <f t="shared" si="8"/>
        <v>0.35114503816793891</v>
      </c>
    </row>
    <row r="12" spans="1:9" ht="24" thickBot="1" x14ac:dyDescent="0.6">
      <c r="A12" s="16" t="s">
        <v>45</v>
      </c>
      <c r="B12" s="50">
        <f>$E5*B$6/$E$6</f>
        <v>30.095419847328245</v>
      </c>
      <c r="C12" s="50">
        <f t="shared" si="9"/>
        <v>31.545801526717558</v>
      </c>
      <c r="D12" s="50">
        <f t="shared" si="9"/>
        <v>33.358778625954201</v>
      </c>
      <c r="E12" s="61">
        <f>SUM(B12:D12)</f>
        <v>95</v>
      </c>
      <c r="G12" s="58">
        <f t="shared" si="10"/>
        <v>0.31679389312977102</v>
      </c>
      <c r="H12" s="59">
        <f t="shared" si="7"/>
        <v>0.33206106870229007</v>
      </c>
      <c r="I12" s="60">
        <f t="shared" si="8"/>
        <v>0.35114503816793896</v>
      </c>
    </row>
    <row r="14" spans="1:9" x14ac:dyDescent="0.55000000000000004">
      <c r="A14" s="48" t="s">
        <v>46</v>
      </c>
    </row>
    <row r="15" spans="1:9" x14ac:dyDescent="0.55000000000000004">
      <c r="A15" s="51">
        <f>CHITEST(B2:D5,B9:D12)</f>
        <v>2.652260498728392E-3</v>
      </c>
    </row>
    <row r="21" spans="1:9" x14ac:dyDescent="0.55000000000000004">
      <c r="D21" s="16" t="s">
        <v>84</v>
      </c>
      <c r="H21" s="16" t="s">
        <v>47</v>
      </c>
    </row>
    <row r="22" spans="1:9" x14ac:dyDescent="0.55000000000000004">
      <c r="A22" s="16" t="s">
        <v>52</v>
      </c>
      <c r="D22" s="16" t="s">
        <v>55</v>
      </c>
      <c r="E22" s="16" t="s">
        <v>56</v>
      </c>
    </row>
    <row r="23" spans="1:9" x14ac:dyDescent="0.55000000000000004">
      <c r="A23" s="16" t="s">
        <v>53</v>
      </c>
      <c r="B23" s="16">
        <v>85</v>
      </c>
      <c r="D23" s="74">
        <v>7</v>
      </c>
      <c r="E23" s="74">
        <v>18</v>
      </c>
      <c r="F23" s="16">
        <f>SUM(D23:E23)</f>
        <v>25</v>
      </c>
      <c r="H23" s="85">
        <f>D23/D25</f>
        <v>0.30434782608695654</v>
      </c>
      <c r="I23" s="85">
        <f>E23/E25</f>
        <v>0.6</v>
      </c>
    </row>
    <row r="24" spans="1:9" x14ac:dyDescent="0.55000000000000004">
      <c r="A24" s="16" t="s">
        <v>54</v>
      </c>
      <c r="B24" s="16">
        <v>315</v>
      </c>
      <c r="D24" s="74">
        <v>16</v>
      </c>
      <c r="E24" s="74">
        <v>12</v>
      </c>
      <c r="F24" s="16">
        <f>SUM(D24:E24)</f>
        <v>28</v>
      </c>
      <c r="H24" s="85">
        <f>D24/D25</f>
        <v>0.69565217391304346</v>
      </c>
      <c r="I24" s="85">
        <f>E24/E25</f>
        <v>0.4</v>
      </c>
    </row>
    <row r="25" spans="1:9" x14ac:dyDescent="0.55000000000000004">
      <c r="A25" s="16" t="s">
        <v>82</v>
      </c>
      <c r="B25" s="16">
        <v>400</v>
      </c>
      <c r="D25" s="16">
        <f>SUM(D23:D24)</f>
        <v>23</v>
      </c>
      <c r="E25" s="16">
        <f>SUM(E23:E24)</f>
        <v>30</v>
      </c>
      <c r="F25" s="16">
        <f>SUM(F23:F24)</f>
        <v>53</v>
      </c>
    </row>
    <row r="27" spans="1:9" x14ac:dyDescent="0.55000000000000004">
      <c r="D27" s="16" t="s">
        <v>85</v>
      </c>
    </row>
    <row r="28" spans="1:9" x14ac:dyDescent="0.55000000000000004">
      <c r="D28" s="86">
        <f>F23*D25/F25</f>
        <v>10.849056603773585</v>
      </c>
      <c r="E28" s="86">
        <f>F23*E25/F25</f>
        <v>14.150943396226415</v>
      </c>
      <c r="G28" s="87">
        <f>_xlfn.CHISQ.TEST(D23:E24,D28:E29)</f>
        <v>3.2601988107918575E-2</v>
      </c>
    </row>
    <row r="29" spans="1:9" x14ac:dyDescent="0.55000000000000004">
      <c r="D29" s="86">
        <f>F24*D25/F25</f>
        <v>12.150943396226415</v>
      </c>
      <c r="E29" s="86">
        <f>F24*E25/F25</f>
        <v>15.849056603773585</v>
      </c>
    </row>
    <row r="35" spans="6:8" x14ac:dyDescent="0.55000000000000004">
      <c r="G35" s="16" t="s">
        <v>89</v>
      </c>
      <c r="H35" s="16" t="s">
        <v>90</v>
      </c>
    </row>
    <row r="36" spans="6:8" x14ac:dyDescent="0.55000000000000004">
      <c r="F36" s="16" t="s">
        <v>86</v>
      </c>
      <c r="G36" s="16">
        <v>45</v>
      </c>
      <c r="H36" s="16">
        <f>0.25*G40</f>
        <v>36.5</v>
      </c>
    </row>
    <row r="37" spans="6:8" x14ac:dyDescent="0.55000000000000004">
      <c r="F37" s="16" t="s">
        <v>87</v>
      </c>
      <c r="G37" s="16">
        <v>73</v>
      </c>
      <c r="H37" s="16">
        <f>0.5*G40</f>
        <v>73</v>
      </c>
    </row>
    <row r="38" spans="6:8" x14ac:dyDescent="0.55000000000000004">
      <c r="F38" s="16" t="s">
        <v>88</v>
      </c>
      <c r="G38" s="16">
        <v>28</v>
      </c>
      <c r="H38" s="16">
        <f>0.25*G40</f>
        <v>36.5</v>
      </c>
    </row>
    <row r="40" spans="6:8" x14ac:dyDescent="0.55000000000000004">
      <c r="G40" s="16">
        <f>SUM(G36:G39)</f>
        <v>146</v>
      </c>
    </row>
    <row r="41" spans="6:8" x14ac:dyDescent="0.55000000000000004">
      <c r="G41" s="16">
        <f>_xlfn.CHISQ.TEST(G36:G38,H36:H38)</f>
        <v>0.13814491241851432</v>
      </c>
    </row>
  </sheetData>
  <mergeCells count="1">
    <mergeCell ref="G1:I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55"/>
  <sheetViews>
    <sheetView topLeftCell="D62" zoomScale="190" zoomScaleNormal="190" workbookViewId="0">
      <selection activeCell="E39" sqref="E39"/>
    </sheetView>
  </sheetViews>
  <sheetFormatPr defaultRowHeight="14.5" x14ac:dyDescent="0.35"/>
  <cols>
    <col min="3" max="3" width="11.36328125" customWidth="1"/>
    <col min="4" max="4" width="17.1796875" customWidth="1"/>
    <col min="5" max="5" width="18.08984375" customWidth="1"/>
    <col min="6" max="6" width="9.08984375" customWidth="1"/>
    <col min="9" max="9" width="14.08984375" bestFit="1" customWidth="1"/>
    <col min="10" max="10" width="10.453125" customWidth="1"/>
  </cols>
  <sheetData>
    <row r="2" spans="4:17" x14ac:dyDescent="0.35">
      <c r="D2" t="s">
        <v>52</v>
      </c>
      <c r="J2" s="15" t="s">
        <v>52</v>
      </c>
      <c r="K2" s="136" t="s">
        <v>55</v>
      </c>
      <c r="L2" s="136" t="s">
        <v>56</v>
      </c>
      <c r="P2" t="s">
        <v>55</v>
      </c>
      <c r="Q2" t="s">
        <v>56</v>
      </c>
    </row>
    <row r="3" spans="4:17" x14ac:dyDescent="0.35">
      <c r="D3" t="s">
        <v>53</v>
      </c>
      <c r="E3">
        <v>85</v>
      </c>
      <c r="J3" s="15" t="s">
        <v>53</v>
      </c>
      <c r="K3" s="136">
        <v>30</v>
      </c>
      <c r="L3" s="136">
        <v>55</v>
      </c>
      <c r="M3">
        <v>85</v>
      </c>
      <c r="O3" t="s">
        <v>125</v>
      </c>
      <c r="P3">
        <v>43</v>
      </c>
      <c r="Q3">
        <v>43</v>
      </c>
    </row>
    <row r="4" spans="4:17" x14ac:dyDescent="0.35">
      <c r="D4" t="s">
        <v>54</v>
      </c>
      <c r="E4">
        <v>315</v>
      </c>
      <c r="G4" s="19">
        <f>E3/E5</f>
        <v>0.21249999999999999</v>
      </c>
      <c r="J4" s="15" t="s">
        <v>54</v>
      </c>
      <c r="K4" s="136">
        <v>170</v>
      </c>
      <c r="L4" s="136">
        <v>145</v>
      </c>
      <c r="M4">
        <v>315</v>
      </c>
      <c r="O4" t="s">
        <v>126</v>
      </c>
      <c r="P4">
        <v>157</v>
      </c>
      <c r="Q4">
        <v>157</v>
      </c>
    </row>
    <row r="5" spans="4:17" x14ac:dyDescent="0.35">
      <c r="D5" t="s">
        <v>82</v>
      </c>
      <c r="E5" s="82">
        <v>400</v>
      </c>
      <c r="F5" s="82"/>
      <c r="G5" s="82"/>
      <c r="H5" s="82"/>
      <c r="I5" s="82"/>
      <c r="J5" s="37"/>
      <c r="K5" s="137">
        <v>200</v>
      </c>
      <c r="L5" s="137">
        <v>200</v>
      </c>
      <c r="M5">
        <v>400</v>
      </c>
      <c r="P5">
        <v>200</v>
      </c>
      <c r="Q5">
        <v>200</v>
      </c>
    </row>
    <row r="7" spans="4:17" x14ac:dyDescent="0.35">
      <c r="E7">
        <f>E3/E5</f>
        <v>0.21249999999999999</v>
      </c>
      <c r="F7" t="s">
        <v>109</v>
      </c>
      <c r="K7" s="125">
        <f>K3/K5</f>
        <v>0.15</v>
      </c>
      <c r="L7" s="125">
        <f>L3/L5</f>
        <v>0.27500000000000002</v>
      </c>
      <c r="Q7" s="125"/>
    </row>
    <row r="8" spans="4:17" x14ac:dyDescent="0.35">
      <c r="E8" s="122">
        <f>E3/E5</f>
        <v>0.21249999999999999</v>
      </c>
      <c r="F8" t="s">
        <v>83</v>
      </c>
      <c r="G8" s="84"/>
      <c r="H8" s="84"/>
      <c r="I8" s="84"/>
      <c r="P8" s="84">
        <f>P3/P5</f>
        <v>0.215</v>
      </c>
      <c r="Q8" s="84">
        <f>Q3/Q5</f>
        <v>0.215</v>
      </c>
    </row>
    <row r="9" spans="4:17" x14ac:dyDescent="0.35">
      <c r="E9" s="121">
        <f>E8*(1-E8)</f>
        <v>0.16734374999999999</v>
      </c>
      <c r="F9" t="s">
        <v>110</v>
      </c>
      <c r="L9">
        <f>CHITEST(K3:L4,P3:Q4)</f>
        <v>2.3259453312083141E-3</v>
      </c>
      <c r="M9" t="s">
        <v>127</v>
      </c>
    </row>
    <row r="10" spans="4:17" x14ac:dyDescent="0.35">
      <c r="E10" s="120">
        <f>E9/E5</f>
        <v>4.1835937499999995E-4</v>
      </c>
      <c r="F10" t="s">
        <v>111</v>
      </c>
    </row>
    <row r="11" spans="4:17" x14ac:dyDescent="0.35">
      <c r="E11" s="120">
        <f>SQRT(E10)</f>
        <v>2.0453835214941964E-2</v>
      </c>
      <c r="F11" t="s">
        <v>35</v>
      </c>
    </row>
    <row r="12" spans="4:17" x14ac:dyDescent="0.35">
      <c r="D12" s="119">
        <f>E8-2*E11</f>
        <v>0.17159232957011605</v>
      </c>
      <c r="E12" s="119">
        <f>E8+2*E11</f>
        <v>0.25340767042988394</v>
      </c>
      <c r="F12" s="84" t="s">
        <v>112</v>
      </c>
      <c r="G12" s="84"/>
      <c r="H12" s="84"/>
      <c r="I12" s="84"/>
    </row>
    <row r="20" spans="2:10" ht="15" thickBot="1" x14ac:dyDescent="0.4">
      <c r="B20" t="s">
        <v>57</v>
      </c>
      <c r="D20" t="s">
        <v>55</v>
      </c>
      <c r="E20" t="s">
        <v>56</v>
      </c>
    </row>
    <row r="21" spans="2:10" x14ac:dyDescent="0.35">
      <c r="D21" s="65">
        <v>30</v>
      </c>
      <c r="E21" s="66">
        <v>55</v>
      </c>
      <c r="F21" s="33"/>
      <c r="G21" s="33"/>
      <c r="H21" s="33"/>
      <c r="I21" s="33"/>
      <c r="J21">
        <v>85</v>
      </c>
    </row>
    <row r="22" spans="2:10" ht="15" thickBot="1" x14ac:dyDescent="0.4">
      <c r="D22" s="67">
        <v>170</v>
      </c>
      <c r="E22" s="68">
        <v>145</v>
      </c>
      <c r="F22" s="33"/>
      <c r="G22" s="33"/>
      <c r="H22" s="33"/>
      <c r="I22" s="33"/>
      <c r="J22">
        <v>315</v>
      </c>
    </row>
    <row r="23" spans="2:10" ht="15" thickBot="1" x14ac:dyDescent="0.4">
      <c r="D23" s="69">
        <v>200</v>
      </c>
      <c r="E23" s="70">
        <v>200</v>
      </c>
      <c r="F23" s="33"/>
      <c r="G23" s="33"/>
      <c r="H23" s="33"/>
      <c r="I23" s="33"/>
      <c r="J23">
        <v>400</v>
      </c>
    </row>
    <row r="24" spans="2:10" x14ac:dyDescent="0.35">
      <c r="B24" t="s">
        <v>58</v>
      </c>
      <c r="D24" s="65">
        <f>J21*D23/J23</f>
        <v>42.5</v>
      </c>
      <c r="E24" s="66">
        <v>42.5</v>
      </c>
      <c r="F24" s="33"/>
      <c r="G24" s="33"/>
      <c r="H24" s="33"/>
      <c r="I24" s="33"/>
    </row>
    <row r="25" spans="2:10" ht="15" thickBot="1" x14ac:dyDescent="0.4">
      <c r="D25" s="67">
        <v>157.5</v>
      </c>
      <c r="E25" s="68">
        <v>157.5</v>
      </c>
      <c r="F25" s="33"/>
      <c r="G25" s="33"/>
      <c r="H25" s="33"/>
      <c r="I25" s="33"/>
    </row>
    <row r="27" spans="2:10" x14ac:dyDescent="0.35">
      <c r="D27">
        <f>CHITEST(D21:E22,D24:E25)</f>
        <v>2.245645088577899E-3</v>
      </c>
    </row>
    <row r="31" spans="2:10" ht="15" thickBot="1" x14ac:dyDescent="0.4">
      <c r="D31" s="15"/>
      <c r="E31" s="15" t="s">
        <v>114</v>
      </c>
      <c r="F31" s="15" t="s">
        <v>115</v>
      </c>
      <c r="G31" s="15"/>
    </row>
    <row r="32" spans="2:10" x14ac:dyDescent="0.35">
      <c r="D32" s="15" t="s">
        <v>116</v>
      </c>
      <c r="E32" s="131">
        <v>93</v>
      </c>
      <c r="F32" s="132">
        <v>25</v>
      </c>
      <c r="G32" s="135">
        <f>SUM(E32:F32)</f>
        <v>118</v>
      </c>
      <c r="I32" s="138">
        <f>E34*G32/G34</f>
        <v>77.24742268041237</v>
      </c>
      <c r="J32" s="140">
        <f>F34*G32/G34</f>
        <v>40.75257731958763</v>
      </c>
    </row>
    <row r="33" spans="3:10" ht="15" thickBot="1" x14ac:dyDescent="0.4">
      <c r="D33" s="15" t="s">
        <v>117</v>
      </c>
      <c r="E33" s="133">
        <v>34</v>
      </c>
      <c r="F33" s="134">
        <v>42</v>
      </c>
      <c r="G33" s="15">
        <f>SUM(E33:F33)</f>
        <v>76</v>
      </c>
      <c r="I33" s="139">
        <f>E34*G33/G34</f>
        <v>49.75257731958763</v>
      </c>
      <c r="J33" s="141">
        <f>F34*G33/G34</f>
        <v>26.24742268041237</v>
      </c>
    </row>
    <row r="34" spans="3:10" x14ac:dyDescent="0.35">
      <c r="D34" s="15"/>
      <c r="E34" s="15">
        <f>SUM(E32:E33)</f>
        <v>127</v>
      </c>
      <c r="F34" s="15">
        <f>SUM(F32:F33)</f>
        <v>67</v>
      </c>
      <c r="G34" s="135">
        <f>SUM(G32:G33)</f>
        <v>194</v>
      </c>
    </row>
    <row r="35" spans="3:10" x14ac:dyDescent="0.35">
      <c r="I35" s="142">
        <f>CHITEST(E32:F33,I32:J33)</f>
        <v>1.100990857311661E-6</v>
      </c>
    </row>
    <row r="36" spans="3:10" x14ac:dyDescent="0.35">
      <c r="C36" s="15" t="s">
        <v>118</v>
      </c>
      <c r="E36" s="14">
        <f>G32/G34</f>
        <v>0.60824742268041232</v>
      </c>
      <c r="F36" s="130">
        <v>0.61</v>
      </c>
    </row>
    <row r="37" spans="3:10" x14ac:dyDescent="0.35">
      <c r="C37" t="s">
        <v>123</v>
      </c>
      <c r="E37" s="13">
        <f>1-E36</f>
        <v>0.39175257731958768</v>
      </c>
    </row>
    <row r="38" spans="3:10" x14ac:dyDescent="0.35">
      <c r="C38" s="15" t="s">
        <v>119</v>
      </c>
      <c r="E38" s="14">
        <f>E32/E34</f>
        <v>0.73228346456692917</v>
      </c>
      <c r="F38" s="130">
        <v>0.73</v>
      </c>
    </row>
    <row r="39" spans="3:10" x14ac:dyDescent="0.35">
      <c r="C39" s="15" t="s">
        <v>120</v>
      </c>
      <c r="E39" s="14">
        <f>F32/F34</f>
        <v>0.37313432835820898</v>
      </c>
      <c r="F39" s="130">
        <v>0.37</v>
      </c>
    </row>
    <row r="40" spans="3:10" x14ac:dyDescent="0.35">
      <c r="C40" t="s">
        <v>121</v>
      </c>
      <c r="E40" s="13">
        <f>1-E38</f>
        <v>0.26771653543307083</v>
      </c>
    </row>
    <row r="41" spans="3:10" x14ac:dyDescent="0.35">
      <c r="C41" t="s">
        <v>122</v>
      </c>
      <c r="E41" s="13">
        <f>1-E39</f>
        <v>0.62686567164179108</v>
      </c>
    </row>
    <row r="49" spans="4:6" x14ac:dyDescent="0.35">
      <c r="D49">
        <v>4695</v>
      </c>
      <c r="E49">
        <f>0.316*D49</f>
        <v>1483.6200000000001</v>
      </c>
    </row>
    <row r="50" spans="4:6" x14ac:dyDescent="0.35">
      <c r="E50">
        <f>D49-E49</f>
        <v>3211.38</v>
      </c>
      <c r="F50" s="125">
        <f>E50/D49</f>
        <v>0.68400000000000005</v>
      </c>
    </row>
    <row r="52" spans="4:6" x14ac:dyDescent="0.35">
      <c r="E52">
        <f>0.316*0.684/4695</f>
        <v>4.6037060702875404E-5</v>
      </c>
    </row>
    <row r="53" spans="4:6" x14ac:dyDescent="0.35">
      <c r="E53">
        <f>SQRT(E52)</f>
        <v>6.7850615843097111E-3</v>
      </c>
    </row>
    <row r="54" spans="4:6" x14ac:dyDescent="0.35">
      <c r="E54">
        <f>2*E53</f>
        <v>1.3570123168619422E-2</v>
      </c>
    </row>
    <row r="55" spans="4:6" x14ac:dyDescent="0.35">
      <c r="E55" t="s">
        <v>124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2:O9"/>
  <sheetViews>
    <sheetView tabSelected="1" topLeftCell="G1" zoomScale="190" zoomScaleNormal="190" workbookViewId="0">
      <selection activeCell="L9" sqref="L9"/>
    </sheetView>
  </sheetViews>
  <sheetFormatPr defaultRowHeight="14.5" x14ac:dyDescent="0.35"/>
  <cols>
    <col min="12" max="12" width="12.1796875" customWidth="1"/>
    <col min="13" max="13" width="4.7265625" customWidth="1"/>
  </cols>
  <sheetData>
    <row r="2" spans="10:15" ht="15" thickBot="1" x14ac:dyDescent="0.4"/>
    <row r="3" spans="10:15" ht="15" thickBot="1" x14ac:dyDescent="0.4">
      <c r="J3" s="65">
        <v>140</v>
      </c>
      <c r="K3" s="66">
        <v>240</v>
      </c>
      <c r="L3" s="82">
        <f>SUM(J3:K3)</f>
        <v>380</v>
      </c>
      <c r="N3" s="138">
        <f>$L3*J$7/$L$7</f>
        <v>180.10416666666666</v>
      </c>
      <c r="O3" s="138">
        <f>$L3*K$7/$L$7</f>
        <v>199.89583333333334</v>
      </c>
    </row>
    <row r="4" spans="10:15" ht="15" thickBot="1" x14ac:dyDescent="0.4">
      <c r="J4" s="69">
        <v>200</v>
      </c>
      <c r="K4" s="70">
        <v>160</v>
      </c>
      <c r="L4" s="82">
        <f t="shared" ref="L4:L6" si="0">SUM(J4:K4)</f>
        <v>360</v>
      </c>
      <c r="N4" s="138">
        <f t="shared" ref="N4:N6" si="1">$L4*J$7/$L$7</f>
        <v>170.625</v>
      </c>
      <c r="O4" s="138">
        <f t="shared" ref="O4:O6" si="2">$L4*K$7/$L$7</f>
        <v>189.375</v>
      </c>
    </row>
    <row r="5" spans="10:15" ht="15" thickBot="1" x14ac:dyDescent="0.4">
      <c r="J5" s="69">
        <v>350</v>
      </c>
      <c r="K5" s="70">
        <v>360</v>
      </c>
      <c r="L5" s="82">
        <f t="shared" si="0"/>
        <v>710</v>
      </c>
      <c r="N5" s="138">
        <f t="shared" si="1"/>
        <v>336.51041666666669</v>
      </c>
      <c r="O5" s="138">
        <f t="shared" si="2"/>
        <v>373.48958333333331</v>
      </c>
    </row>
    <row r="6" spans="10:15" ht="15" thickBot="1" x14ac:dyDescent="0.4">
      <c r="J6" s="67">
        <v>220</v>
      </c>
      <c r="K6" s="68">
        <v>250</v>
      </c>
      <c r="L6" s="82">
        <f t="shared" si="0"/>
        <v>470</v>
      </c>
      <c r="N6" s="138">
        <f t="shared" si="1"/>
        <v>222.76041666666666</v>
      </c>
      <c r="O6" s="138">
        <f t="shared" si="2"/>
        <v>247.23958333333334</v>
      </c>
    </row>
    <row r="7" spans="10:15" x14ac:dyDescent="0.35">
      <c r="J7" s="82">
        <f>SUM(J3:J6)</f>
        <v>910</v>
      </c>
      <c r="K7" s="82">
        <f>SUM(K3:K6)</f>
        <v>1010</v>
      </c>
      <c r="L7">
        <f>SUM(L3:L6)</f>
        <v>1920</v>
      </c>
    </row>
    <row r="9" spans="10:15" x14ac:dyDescent="0.35">
      <c r="L9" s="143">
        <f>CHITEST(J3:K6,N3:O6)</f>
        <v>4.2337996960790373E-6</v>
      </c>
      <c r="M9" t="s">
        <v>128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E20"/>
  <sheetViews>
    <sheetView topLeftCell="C7" zoomScale="130" zoomScaleNormal="130" workbookViewId="0">
      <selection activeCell="O9" sqref="O9"/>
    </sheetView>
  </sheetViews>
  <sheetFormatPr defaultRowHeight="14.5" x14ac:dyDescent="0.35"/>
  <cols>
    <col min="4" max="4" width="17.453125" bestFit="1" customWidth="1"/>
    <col min="5" max="5" width="17.7265625" bestFit="1" customWidth="1"/>
  </cols>
  <sheetData>
    <row r="1" spans="4:5" x14ac:dyDescent="0.35">
      <c r="D1" t="s">
        <v>50</v>
      </c>
      <c r="E1" t="s">
        <v>51</v>
      </c>
    </row>
    <row r="2" spans="4:5" x14ac:dyDescent="0.35">
      <c r="D2">
        <v>5</v>
      </c>
      <c r="E2">
        <v>9</v>
      </c>
    </row>
    <row r="3" spans="4:5" x14ac:dyDescent="0.35">
      <c r="D3">
        <v>5</v>
      </c>
      <c r="E3">
        <v>9</v>
      </c>
    </row>
    <row r="4" spans="4:5" x14ac:dyDescent="0.35">
      <c r="D4">
        <v>5</v>
      </c>
      <c r="E4">
        <v>8</v>
      </c>
    </row>
    <row r="5" spans="4:5" x14ac:dyDescent="0.35">
      <c r="D5">
        <v>5</v>
      </c>
      <c r="E5">
        <v>10</v>
      </c>
    </row>
    <row r="6" spans="4:5" x14ac:dyDescent="0.35">
      <c r="D6">
        <v>5</v>
      </c>
      <c r="E6">
        <v>9</v>
      </c>
    </row>
    <row r="7" spans="4:5" x14ac:dyDescent="0.35">
      <c r="D7">
        <v>7</v>
      </c>
      <c r="E7">
        <v>10</v>
      </c>
    </row>
    <row r="8" spans="4:5" x14ac:dyDescent="0.35">
      <c r="D8">
        <v>5</v>
      </c>
      <c r="E8">
        <v>3</v>
      </c>
    </row>
    <row r="9" spans="4:5" x14ac:dyDescent="0.35">
      <c r="D9">
        <v>5</v>
      </c>
      <c r="E9">
        <v>3</v>
      </c>
    </row>
    <row r="10" spans="4:5" x14ac:dyDescent="0.35">
      <c r="D10">
        <v>8</v>
      </c>
      <c r="E10">
        <v>7.5</v>
      </c>
    </row>
    <row r="11" spans="4:5" x14ac:dyDescent="0.35">
      <c r="D11">
        <v>8</v>
      </c>
      <c r="E11">
        <f t="shared" ref="E11:E12" si="0">D11+1</f>
        <v>9</v>
      </c>
    </row>
    <row r="12" spans="4:5" x14ac:dyDescent="0.35">
      <c r="D12">
        <v>8</v>
      </c>
      <c r="E12">
        <f t="shared" si="0"/>
        <v>9</v>
      </c>
    </row>
    <row r="13" spans="4:5" x14ac:dyDescent="0.35">
      <c r="D13">
        <v>9</v>
      </c>
      <c r="E13">
        <v>7</v>
      </c>
    </row>
    <row r="14" spans="4:5" x14ac:dyDescent="0.35">
      <c r="D14">
        <v>9</v>
      </c>
      <c r="E14">
        <v>3</v>
      </c>
    </row>
    <row r="15" spans="4:5" x14ac:dyDescent="0.35">
      <c r="D15">
        <v>9</v>
      </c>
      <c r="E15">
        <v>4</v>
      </c>
    </row>
    <row r="16" spans="4:5" x14ac:dyDescent="0.35">
      <c r="D16">
        <v>9</v>
      </c>
      <c r="E16">
        <v>2</v>
      </c>
    </row>
    <row r="17" spans="4:5" x14ac:dyDescent="0.35">
      <c r="D17">
        <v>10</v>
      </c>
      <c r="E17">
        <v>2</v>
      </c>
    </row>
    <row r="18" spans="4:5" x14ac:dyDescent="0.35">
      <c r="D18">
        <v>7</v>
      </c>
      <c r="E18">
        <v>3.5</v>
      </c>
    </row>
    <row r="20" spans="4:5" ht="21" x14ac:dyDescent="0.5">
      <c r="D20" s="64">
        <f>CORREL(D2:D18,E2:E18)</f>
        <v>-0.41814710121129461</v>
      </c>
      <c r="E20" s="124" t="s">
        <v>113</v>
      </c>
    </row>
  </sheetData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zoomScale="70" zoomScaleNormal="70" workbookViewId="0">
      <selection activeCell="K11" sqref="K11"/>
    </sheetView>
  </sheetViews>
  <sheetFormatPr defaultRowHeight="26" x14ac:dyDescent="0.6"/>
  <cols>
    <col min="1" max="1" width="22.36328125" style="17" customWidth="1"/>
    <col min="2" max="2" width="15.1796875" style="81" customWidth="1"/>
    <col min="3" max="3" width="20.26953125" style="81" customWidth="1"/>
  </cols>
  <sheetData>
    <row r="1" spans="1:3" ht="27" thickTop="1" thickBot="1" x14ac:dyDescent="0.65">
      <c r="A1" s="83" t="s">
        <v>81</v>
      </c>
      <c r="B1" s="75" t="s">
        <v>79</v>
      </c>
      <c r="C1" s="76" t="s">
        <v>80</v>
      </c>
    </row>
    <row r="2" spans="1:3" ht="27" thickTop="1" thickBot="1" x14ac:dyDescent="0.65">
      <c r="A2" s="17">
        <v>20</v>
      </c>
      <c r="B2" s="77">
        <v>12</v>
      </c>
      <c r="C2" s="78">
        <v>24</v>
      </c>
    </row>
    <row r="3" spans="1:3" ht="27" thickTop="1" thickBot="1" x14ac:dyDescent="0.65">
      <c r="A3" s="17">
        <v>20</v>
      </c>
      <c r="B3" s="77">
        <v>5</v>
      </c>
      <c r="C3" s="78">
        <v>18</v>
      </c>
    </row>
    <row r="4" spans="1:3" ht="27" thickTop="1" thickBot="1" x14ac:dyDescent="0.65">
      <c r="A4" s="17">
        <v>23</v>
      </c>
      <c r="B4" s="77">
        <v>15</v>
      </c>
      <c r="C4" s="78">
        <v>31</v>
      </c>
    </row>
    <row r="5" spans="1:3" ht="27" thickTop="1" thickBot="1" x14ac:dyDescent="0.65">
      <c r="A5" s="17">
        <v>23</v>
      </c>
      <c r="B5" s="77">
        <v>17</v>
      </c>
      <c r="C5" s="78">
        <v>33</v>
      </c>
    </row>
    <row r="6" spans="1:3" ht="27" thickTop="1" thickBot="1" x14ac:dyDescent="0.65">
      <c r="A6" s="17">
        <v>24</v>
      </c>
      <c r="B6" s="77">
        <v>20</v>
      </c>
      <c r="C6" s="78">
        <v>26</v>
      </c>
    </row>
    <row r="7" spans="1:3" ht="27" thickTop="1" thickBot="1" x14ac:dyDescent="0.65">
      <c r="A7" s="17">
        <v>24</v>
      </c>
      <c r="B7" s="77">
        <v>14</v>
      </c>
      <c r="C7" s="78">
        <v>30</v>
      </c>
    </row>
    <row r="8" spans="1:3" ht="27" thickTop="1" thickBot="1" x14ac:dyDescent="0.65">
      <c r="A8" s="17">
        <v>24</v>
      </c>
      <c r="B8" s="77">
        <v>6</v>
      </c>
      <c r="C8" s="78">
        <v>20</v>
      </c>
    </row>
    <row r="9" spans="1:3" ht="27" thickTop="1" thickBot="1" x14ac:dyDescent="0.65">
      <c r="A9" s="17">
        <v>26</v>
      </c>
      <c r="B9" s="77">
        <v>23</v>
      </c>
      <c r="C9" s="78">
        <v>25</v>
      </c>
    </row>
    <row r="10" spans="1:3" ht="27" thickTop="1" thickBot="1" x14ac:dyDescent="0.65">
      <c r="A10" s="17">
        <v>27</v>
      </c>
      <c r="B10" s="77">
        <v>11</v>
      </c>
      <c r="C10" s="78">
        <v>25</v>
      </c>
    </row>
    <row r="11" spans="1:3" ht="27" thickTop="1" thickBot="1" x14ac:dyDescent="0.65">
      <c r="A11" s="17">
        <v>27</v>
      </c>
      <c r="B11" s="77">
        <v>11</v>
      </c>
      <c r="C11" s="78">
        <v>27</v>
      </c>
    </row>
    <row r="12" spans="1:3" ht="27" thickTop="1" thickBot="1" x14ac:dyDescent="0.65">
      <c r="A12" s="17">
        <v>27</v>
      </c>
      <c r="B12" s="77">
        <v>13</v>
      </c>
      <c r="C12" s="78">
        <v>21</v>
      </c>
    </row>
    <row r="13" spans="1:3" ht="27" thickTop="1" thickBot="1" x14ac:dyDescent="0.65">
      <c r="A13" s="17">
        <v>27</v>
      </c>
      <c r="B13" s="79">
        <v>8</v>
      </c>
      <c r="C13" s="80">
        <v>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opLeftCell="B1" zoomScale="80" zoomScaleNormal="80" workbookViewId="0">
      <selection activeCell="L6" sqref="L6"/>
    </sheetView>
  </sheetViews>
  <sheetFormatPr defaultColWidth="11.7265625" defaultRowHeight="36" x14ac:dyDescent="0.8"/>
  <cols>
    <col min="2" max="2" width="17.81640625" customWidth="1"/>
    <col min="9" max="9" width="13.26953125" customWidth="1"/>
    <col min="12" max="12" width="30.36328125" customWidth="1"/>
    <col min="14" max="14" width="9.08984375" style="44" customWidth="1"/>
    <col min="15" max="15" width="18.26953125" style="44" customWidth="1"/>
  </cols>
  <sheetData>
    <row r="1" spans="1:19" x14ac:dyDescent="0.8">
      <c r="C1" s="17"/>
      <c r="L1" s="16" t="s">
        <v>101</v>
      </c>
    </row>
    <row r="2" spans="1:19" x14ac:dyDescent="0.8">
      <c r="C2" s="126" t="s">
        <v>67</v>
      </c>
      <c r="D2" s="126"/>
      <c r="E2" s="126"/>
      <c r="F2" s="126"/>
      <c r="G2" s="126"/>
      <c r="H2" s="126"/>
      <c r="I2" s="126"/>
      <c r="J2" s="126"/>
      <c r="L2" s="2" t="s">
        <v>103</v>
      </c>
    </row>
    <row r="3" spans="1:19" x14ac:dyDescent="0.8">
      <c r="A3" s="127" t="s">
        <v>68</v>
      </c>
      <c r="B3" s="127"/>
      <c r="C3" s="1">
        <v>65</v>
      </c>
      <c r="D3" s="1">
        <v>66</v>
      </c>
      <c r="E3" s="1">
        <v>57</v>
      </c>
      <c r="F3" s="1">
        <v>80</v>
      </c>
      <c r="G3" s="1">
        <v>55</v>
      </c>
      <c r="H3" s="1">
        <v>90</v>
      </c>
      <c r="I3" s="1">
        <v>80</v>
      </c>
      <c r="J3" s="1">
        <v>82</v>
      </c>
      <c r="L3" s="3">
        <f>VAR(C3:J6)</f>
        <v>253.99596774193549</v>
      </c>
      <c r="N3" s="44" t="s">
        <v>32</v>
      </c>
      <c r="O3" s="98">
        <v>491</v>
      </c>
    </row>
    <row r="4" spans="1:19" x14ac:dyDescent="0.8">
      <c r="B4" s="20" t="s">
        <v>12</v>
      </c>
      <c r="C4" s="4">
        <v>40</v>
      </c>
      <c r="D4" s="1">
        <v>62</v>
      </c>
      <c r="E4" s="4">
        <v>98</v>
      </c>
      <c r="F4" s="1">
        <v>64</v>
      </c>
      <c r="G4" s="1">
        <v>80</v>
      </c>
      <c r="H4" s="1">
        <v>42</v>
      </c>
      <c r="I4" s="1">
        <v>55</v>
      </c>
      <c r="J4" s="1">
        <v>72</v>
      </c>
      <c r="N4" s="44" t="s">
        <v>70</v>
      </c>
      <c r="O4" s="102">
        <v>143</v>
      </c>
    </row>
    <row r="5" spans="1:19" x14ac:dyDescent="0.8">
      <c r="C5" s="1">
        <v>60</v>
      </c>
      <c r="D5" s="1">
        <v>58</v>
      </c>
      <c r="E5" s="1">
        <v>58</v>
      </c>
      <c r="F5" s="4">
        <v>49</v>
      </c>
      <c r="G5" s="1">
        <v>88</v>
      </c>
      <c r="H5" s="1">
        <v>90</v>
      </c>
      <c r="I5" s="4">
        <v>91</v>
      </c>
      <c r="J5" s="1">
        <v>50</v>
      </c>
      <c r="N5" s="44" t="s">
        <v>71</v>
      </c>
      <c r="O5" s="98">
        <v>315</v>
      </c>
      <c r="S5" s="1"/>
    </row>
    <row r="6" spans="1:19" x14ac:dyDescent="0.8">
      <c r="C6" s="4">
        <v>45</v>
      </c>
      <c r="D6" s="4">
        <v>75</v>
      </c>
      <c r="E6" s="1">
        <v>66</v>
      </c>
      <c r="F6" s="4">
        <v>70</v>
      </c>
      <c r="G6" s="1">
        <v>45</v>
      </c>
      <c r="H6" s="4">
        <v>85</v>
      </c>
      <c r="I6" s="1">
        <v>77</v>
      </c>
      <c r="J6" s="1">
        <v>63</v>
      </c>
      <c r="N6" s="44" t="s">
        <v>72</v>
      </c>
      <c r="O6" s="98">
        <v>406</v>
      </c>
    </row>
    <row r="7" spans="1:19" x14ac:dyDescent="0.8">
      <c r="N7" s="44" t="s">
        <v>73</v>
      </c>
      <c r="O7" s="102">
        <v>211</v>
      </c>
    </row>
    <row r="8" spans="1:19" x14ac:dyDescent="0.8">
      <c r="N8" s="97" t="s">
        <v>74</v>
      </c>
      <c r="O8" s="99">
        <v>278</v>
      </c>
    </row>
    <row r="9" spans="1:19" ht="32.5" customHeight="1" x14ac:dyDescent="0.8">
      <c r="N9" s="97" t="s">
        <v>75</v>
      </c>
      <c r="O9" s="103">
        <v>197</v>
      </c>
    </row>
    <row r="10" spans="1:19" ht="68" customHeight="1" x14ac:dyDescent="1">
      <c r="A10" s="128" t="s">
        <v>102</v>
      </c>
      <c r="B10" s="128"/>
      <c r="C10" s="5">
        <f>VAR(C4,E4,F5,I5,C6,D6,F6,H6)</f>
        <v>490.69642857142856</v>
      </c>
      <c r="F10" s="32"/>
      <c r="G10" s="32"/>
      <c r="H10" s="32"/>
      <c r="I10" s="32"/>
      <c r="J10" s="32"/>
      <c r="K10" s="32"/>
      <c r="L10" s="32"/>
      <c r="M10" s="33"/>
      <c r="Q10" s="96">
        <f>AVERAGE(O3:O9)</f>
        <v>291.57142857142856</v>
      </c>
    </row>
    <row r="12" spans="1:19" x14ac:dyDescent="0.8">
      <c r="C12" s="7">
        <v>65</v>
      </c>
      <c r="D12" s="4">
        <v>66</v>
      </c>
      <c r="E12" s="4">
        <v>57</v>
      </c>
      <c r="F12" s="7">
        <v>80</v>
      </c>
      <c r="G12" s="7">
        <v>55</v>
      </c>
      <c r="H12" s="7">
        <v>90</v>
      </c>
      <c r="I12" s="7">
        <v>80</v>
      </c>
      <c r="J12" s="7">
        <v>82</v>
      </c>
    </row>
    <row r="13" spans="1:19" x14ac:dyDescent="0.8">
      <c r="C13" s="7">
        <v>40</v>
      </c>
      <c r="D13" s="7">
        <v>62</v>
      </c>
      <c r="E13" s="7">
        <v>98</v>
      </c>
      <c r="F13" s="4">
        <v>64</v>
      </c>
      <c r="G13" s="7">
        <v>80</v>
      </c>
      <c r="H13" s="7">
        <v>42</v>
      </c>
      <c r="I13" s="7">
        <v>55</v>
      </c>
      <c r="J13" s="7">
        <v>72</v>
      </c>
    </row>
    <row r="14" spans="1:19" x14ac:dyDescent="0.8">
      <c r="C14" s="7">
        <v>60</v>
      </c>
      <c r="D14" s="7">
        <v>58</v>
      </c>
      <c r="E14" s="7">
        <v>58</v>
      </c>
      <c r="F14" s="4">
        <v>49</v>
      </c>
      <c r="G14" s="4">
        <v>88</v>
      </c>
      <c r="H14" s="7">
        <v>90</v>
      </c>
      <c r="I14" s="7">
        <v>91</v>
      </c>
      <c r="J14" s="7">
        <v>50</v>
      </c>
    </row>
    <row r="15" spans="1:19" x14ac:dyDescent="0.8">
      <c r="C15" s="7">
        <v>45</v>
      </c>
      <c r="D15" s="7">
        <v>75</v>
      </c>
      <c r="E15" s="7">
        <v>66</v>
      </c>
      <c r="F15" s="4">
        <v>70</v>
      </c>
      <c r="G15" s="7">
        <v>45</v>
      </c>
      <c r="H15" s="7">
        <v>85</v>
      </c>
      <c r="I15" s="4">
        <v>77</v>
      </c>
      <c r="J15" s="4">
        <v>63</v>
      </c>
    </row>
    <row r="18" spans="2:11" ht="63" x14ac:dyDescent="0.8">
      <c r="B18" s="6" t="s">
        <v>104</v>
      </c>
      <c r="C18" s="5">
        <f>VAR(D12,E12,F13,F14,G14,F15,I15,J15)</f>
        <v>142.78571428571428</v>
      </c>
    </row>
    <row r="20" spans="2:11" x14ac:dyDescent="0.8">
      <c r="D20" s="7">
        <v>65</v>
      </c>
      <c r="E20" s="7">
        <v>66</v>
      </c>
      <c r="F20" s="7">
        <v>57</v>
      </c>
      <c r="G20" s="7">
        <v>80</v>
      </c>
      <c r="H20" s="7">
        <v>55</v>
      </c>
      <c r="I20" s="7">
        <v>90</v>
      </c>
      <c r="J20" s="7">
        <v>80</v>
      </c>
      <c r="K20" s="7">
        <v>82</v>
      </c>
    </row>
    <row r="21" spans="2:11" x14ac:dyDescent="0.8">
      <c r="D21" s="7">
        <v>40</v>
      </c>
      <c r="E21" s="7">
        <v>62</v>
      </c>
      <c r="F21" s="7">
        <v>98</v>
      </c>
      <c r="G21" s="7">
        <v>64</v>
      </c>
      <c r="H21" s="7">
        <v>80</v>
      </c>
      <c r="I21" s="7">
        <v>42</v>
      </c>
      <c r="J21" s="7">
        <v>55</v>
      </c>
      <c r="K21" s="7">
        <v>72</v>
      </c>
    </row>
    <row r="22" spans="2:11" x14ac:dyDescent="0.8">
      <c r="D22" s="7">
        <v>60</v>
      </c>
      <c r="E22" s="7">
        <v>58</v>
      </c>
      <c r="F22" s="7">
        <v>58</v>
      </c>
      <c r="G22" s="7">
        <v>49</v>
      </c>
      <c r="H22" s="4">
        <v>88</v>
      </c>
      <c r="I22" s="4">
        <v>90</v>
      </c>
      <c r="J22" s="4">
        <v>91</v>
      </c>
      <c r="K22" s="4">
        <v>50</v>
      </c>
    </row>
    <row r="23" spans="2:11" x14ac:dyDescent="0.8">
      <c r="D23" s="4">
        <v>45</v>
      </c>
      <c r="E23" s="4">
        <v>75</v>
      </c>
      <c r="F23" s="4">
        <v>66</v>
      </c>
      <c r="G23" s="4">
        <v>70</v>
      </c>
      <c r="H23" s="7">
        <v>45</v>
      </c>
      <c r="I23" s="7">
        <v>85</v>
      </c>
      <c r="J23" s="7">
        <v>77</v>
      </c>
      <c r="K23" s="7">
        <v>63</v>
      </c>
    </row>
    <row r="24" spans="2:11" ht="63" x14ac:dyDescent="0.8">
      <c r="B24" s="6" t="s">
        <v>105</v>
      </c>
      <c r="C24" s="5">
        <f>VAR(D23,E23,F23,G23,H22,I22,J22,K22)</f>
        <v>314.69642857142856</v>
      </c>
    </row>
    <row r="26" spans="2:11" x14ac:dyDescent="0.8">
      <c r="D26" s="7">
        <v>65</v>
      </c>
      <c r="E26" s="7">
        <v>66</v>
      </c>
      <c r="F26" s="7">
        <v>57</v>
      </c>
      <c r="G26" s="7">
        <v>80</v>
      </c>
      <c r="H26" s="7">
        <v>55</v>
      </c>
      <c r="I26" s="4">
        <v>90</v>
      </c>
      <c r="J26" s="4">
        <v>80</v>
      </c>
      <c r="K26" s="7">
        <v>82</v>
      </c>
    </row>
    <row r="27" spans="2:11" x14ac:dyDescent="0.8">
      <c r="D27" s="7">
        <v>40</v>
      </c>
      <c r="E27" s="7">
        <v>62</v>
      </c>
      <c r="F27" s="4">
        <v>98</v>
      </c>
      <c r="G27" s="4">
        <v>64</v>
      </c>
      <c r="H27" s="7">
        <v>80</v>
      </c>
      <c r="I27" s="4">
        <v>42</v>
      </c>
      <c r="J27" s="4">
        <v>55</v>
      </c>
      <c r="K27" s="7">
        <v>72</v>
      </c>
    </row>
    <row r="28" spans="2:11" x14ac:dyDescent="0.8">
      <c r="D28" s="7">
        <v>60</v>
      </c>
      <c r="E28" s="7">
        <v>58</v>
      </c>
      <c r="F28" s="4">
        <v>58</v>
      </c>
      <c r="G28" s="4">
        <v>49</v>
      </c>
      <c r="H28" s="7">
        <v>88</v>
      </c>
      <c r="I28" s="7">
        <v>90</v>
      </c>
      <c r="J28" s="7">
        <v>91</v>
      </c>
      <c r="K28" s="7">
        <v>50</v>
      </c>
    </row>
    <row r="29" spans="2:11" x14ac:dyDescent="0.8">
      <c r="D29" s="7">
        <v>45</v>
      </c>
      <c r="E29" s="7">
        <v>75</v>
      </c>
      <c r="F29" s="7">
        <v>66</v>
      </c>
      <c r="G29" s="7">
        <v>70</v>
      </c>
      <c r="H29" s="7">
        <v>45</v>
      </c>
      <c r="I29" s="7">
        <v>85</v>
      </c>
      <c r="J29" s="7">
        <v>77</v>
      </c>
      <c r="K29" s="7">
        <v>63</v>
      </c>
    </row>
    <row r="32" spans="2:11" ht="63" x14ac:dyDescent="0.8">
      <c r="B32" s="6" t="s">
        <v>106</v>
      </c>
      <c r="C32" s="5">
        <f>VAR(F27,G27,F28,G28,I26,J26,I27,J27)</f>
        <v>406</v>
      </c>
    </row>
    <row r="34" spans="2:11" x14ac:dyDescent="0.8">
      <c r="D34" s="7">
        <v>65</v>
      </c>
      <c r="E34" s="7">
        <v>66</v>
      </c>
      <c r="F34" s="7">
        <v>57</v>
      </c>
      <c r="G34" s="7">
        <v>80</v>
      </c>
      <c r="H34" s="7">
        <v>55</v>
      </c>
      <c r="I34" s="7">
        <v>90</v>
      </c>
      <c r="J34" s="7">
        <v>80</v>
      </c>
      <c r="K34" s="7">
        <v>82</v>
      </c>
    </row>
    <row r="35" spans="2:11" x14ac:dyDescent="0.8">
      <c r="D35" s="7">
        <v>40</v>
      </c>
      <c r="E35" s="4">
        <v>62</v>
      </c>
      <c r="F35" s="7">
        <v>98</v>
      </c>
      <c r="G35" s="7">
        <v>64</v>
      </c>
      <c r="H35" s="7">
        <v>80</v>
      </c>
      <c r="I35" s="7">
        <v>42</v>
      </c>
      <c r="J35" s="4">
        <v>55</v>
      </c>
      <c r="K35" s="7">
        <v>72</v>
      </c>
    </row>
    <row r="36" spans="2:11" x14ac:dyDescent="0.8">
      <c r="D36" s="7">
        <v>60</v>
      </c>
      <c r="E36" s="4">
        <v>58</v>
      </c>
      <c r="F36" s="7">
        <v>58</v>
      </c>
      <c r="G36" s="4">
        <v>49</v>
      </c>
      <c r="H36" s="4">
        <v>88</v>
      </c>
      <c r="I36" s="7">
        <v>90</v>
      </c>
      <c r="J36" s="7">
        <v>91</v>
      </c>
      <c r="K36" s="7">
        <v>50</v>
      </c>
    </row>
    <row r="37" spans="2:11" x14ac:dyDescent="0.8">
      <c r="D37" s="7">
        <v>45</v>
      </c>
      <c r="E37" s="7">
        <v>75</v>
      </c>
      <c r="F37" s="7">
        <v>66</v>
      </c>
      <c r="G37" s="4">
        <v>70</v>
      </c>
      <c r="H37" s="4">
        <v>45</v>
      </c>
      <c r="I37" s="7">
        <v>85</v>
      </c>
      <c r="J37" s="4">
        <v>77</v>
      </c>
      <c r="K37" s="7">
        <v>63</v>
      </c>
    </row>
    <row r="38" spans="2:11" ht="63" x14ac:dyDescent="0.8">
      <c r="B38" s="6" t="s">
        <v>107</v>
      </c>
      <c r="C38" s="5">
        <f>VAR(E35,E36,G36,H36,G37,H37,J35,J37)</f>
        <v>211.42857142857142</v>
      </c>
    </row>
  </sheetData>
  <mergeCells count="3">
    <mergeCell ref="C2:J2"/>
    <mergeCell ref="A3:B3"/>
    <mergeCell ref="A10:B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5"/>
  <sheetViews>
    <sheetView workbookViewId="0">
      <selection activeCell="P5" sqref="P5"/>
    </sheetView>
  </sheetViews>
  <sheetFormatPr defaultRowHeight="14.5" x14ac:dyDescent="0.35"/>
  <sheetData>
    <row r="2" spans="2:4" x14ac:dyDescent="0.35">
      <c r="B2">
        <v>7</v>
      </c>
      <c r="C2">
        <f>MEDIAN(B2:B25)</f>
        <v>8</v>
      </c>
      <c r="D2" s="13">
        <f>AVERAGE(B2:B25)</f>
        <v>8.7041666666666675</v>
      </c>
    </row>
    <row r="3" spans="2:4" x14ac:dyDescent="0.35">
      <c r="B3">
        <v>8</v>
      </c>
    </row>
    <row r="4" spans="2:4" x14ac:dyDescent="0.35">
      <c r="B4">
        <v>7.8</v>
      </c>
    </row>
    <row r="5" spans="2:4" x14ac:dyDescent="0.35">
      <c r="B5">
        <v>8</v>
      </c>
    </row>
    <row r="6" spans="2:4" x14ac:dyDescent="0.35">
      <c r="B6">
        <v>8</v>
      </c>
    </row>
    <row r="7" spans="2:4" x14ac:dyDescent="0.35">
      <c r="B7">
        <v>9.6</v>
      </c>
    </row>
    <row r="8" spans="2:4" x14ac:dyDescent="0.35">
      <c r="B8">
        <v>10.4</v>
      </c>
    </row>
    <row r="9" spans="2:4" x14ac:dyDescent="0.35">
      <c r="B9">
        <v>6.9</v>
      </c>
    </row>
    <row r="10" spans="2:4" x14ac:dyDescent="0.35">
      <c r="B10">
        <v>7.6</v>
      </c>
    </row>
    <row r="11" spans="2:4" x14ac:dyDescent="0.35">
      <c r="B11">
        <v>8.1999999999999993</v>
      </c>
    </row>
    <row r="12" spans="2:4" x14ac:dyDescent="0.35">
      <c r="B12">
        <v>10</v>
      </c>
    </row>
    <row r="13" spans="2:4" x14ac:dyDescent="0.35">
      <c r="B13">
        <v>11</v>
      </c>
    </row>
    <row r="14" spans="2:4" x14ac:dyDescent="0.35">
      <c r="B14">
        <v>11.8</v>
      </c>
    </row>
    <row r="15" spans="2:4" x14ac:dyDescent="0.35">
      <c r="B15">
        <v>14</v>
      </c>
    </row>
    <row r="16" spans="2:4" x14ac:dyDescent="0.35">
      <c r="B16">
        <v>12.1</v>
      </c>
    </row>
    <row r="17" spans="2:2" x14ac:dyDescent="0.35">
      <c r="B17">
        <v>7.5</v>
      </c>
    </row>
    <row r="18" spans="2:2" x14ac:dyDescent="0.35">
      <c r="B18">
        <v>6</v>
      </c>
    </row>
    <row r="19" spans="2:2" x14ac:dyDescent="0.35">
      <c r="B19">
        <v>7</v>
      </c>
    </row>
    <row r="20" spans="2:2" x14ac:dyDescent="0.35">
      <c r="B20">
        <v>7</v>
      </c>
    </row>
    <row r="21" spans="2:2" x14ac:dyDescent="0.35">
      <c r="B21">
        <v>7</v>
      </c>
    </row>
    <row r="22" spans="2:2" x14ac:dyDescent="0.35">
      <c r="B22">
        <v>8.5</v>
      </c>
    </row>
    <row r="23" spans="2:2" x14ac:dyDescent="0.35">
      <c r="B23">
        <v>9</v>
      </c>
    </row>
    <row r="24" spans="2:2" x14ac:dyDescent="0.35">
      <c r="B24">
        <v>9.5</v>
      </c>
    </row>
    <row r="25" spans="2:2" x14ac:dyDescent="0.35">
      <c r="B25">
        <v>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opLeftCell="A4" zoomScale="130" zoomScaleNormal="130" workbookViewId="0">
      <selection activeCell="C9" sqref="C9"/>
    </sheetView>
  </sheetViews>
  <sheetFormatPr defaultRowHeight="21" x14ac:dyDescent="0.5"/>
  <cols>
    <col min="1" max="1" width="20.7265625" style="26" bestFit="1" customWidth="1"/>
    <col min="2" max="2" width="15" style="26" customWidth="1"/>
    <col min="3" max="3" width="21.7265625" style="28" customWidth="1"/>
    <col min="4" max="4" width="16.08984375" style="28" customWidth="1"/>
    <col min="5" max="5" width="20.453125" style="28" customWidth="1"/>
    <col min="6" max="16384" width="8.7265625" style="28"/>
  </cols>
  <sheetData>
    <row r="1" spans="1:18" x14ac:dyDescent="0.5">
      <c r="A1" s="26" t="s">
        <v>60</v>
      </c>
      <c r="B1" s="26" t="s">
        <v>61</v>
      </c>
      <c r="C1" s="28" t="s">
        <v>91</v>
      </c>
      <c r="D1" s="28" t="s">
        <v>92</v>
      </c>
      <c r="E1" s="28" t="s">
        <v>93</v>
      </c>
      <c r="O1" s="26"/>
    </row>
    <row r="2" spans="1:18" x14ac:dyDescent="0.5">
      <c r="A2" s="89">
        <v>0</v>
      </c>
      <c r="B2" s="89">
        <v>20</v>
      </c>
      <c r="C2" s="91">
        <f>B2/B7*100</f>
        <v>36.363636363636367</v>
      </c>
      <c r="D2" s="90">
        <v>20</v>
      </c>
      <c r="E2" s="91">
        <f>C2</f>
        <v>36.363636363636367</v>
      </c>
    </row>
    <row r="3" spans="1:18" x14ac:dyDescent="0.5">
      <c r="A3" s="89">
        <v>1</v>
      </c>
      <c r="B3" s="89">
        <v>15</v>
      </c>
      <c r="C3" s="91">
        <f>B3/B$7*100</f>
        <v>27.27272727272727</v>
      </c>
      <c r="D3" s="90">
        <f t="shared" ref="D3:E6" si="0">D2+B3</f>
        <v>35</v>
      </c>
      <c r="E3" s="91">
        <f t="shared" si="0"/>
        <v>63.63636363636364</v>
      </c>
    </row>
    <row r="4" spans="1:18" x14ac:dyDescent="0.5">
      <c r="A4" s="89">
        <v>2</v>
      </c>
      <c r="B4" s="89">
        <v>10</v>
      </c>
      <c r="C4" s="91">
        <f t="shared" ref="C4:C6" si="1">B4/B$7*100</f>
        <v>18.181818181818183</v>
      </c>
      <c r="D4" s="90">
        <f t="shared" si="0"/>
        <v>45</v>
      </c>
      <c r="E4" s="91">
        <f t="shared" si="0"/>
        <v>81.818181818181827</v>
      </c>
    </row>
    <row r="5" spans="1:18" x14ac:dyDescent="0.5">
      <c r="A5" s="89">
        <v>3</v>
      </c>
      <c r="B5" s="89">
        <v>7</v>
      </c>
      <c r="C5" s="91">
        <f t="shared" si="1"/>
        <v>12.727272727272727</v>
      </c>
      <c r="D5" s="90">
        <f t="shared" si="0"/>
        <v>52</v>
      </c>
      <c r="E5" s="91">
        <f t="shared" si="0"/>
        <v>94.545454545454561</v>
      </c>
    </row>
    <row r="6" spans="1:18" x14ac:dyDescent="0.5">
      <c r="A6" s="89">
        <v>4</v>
      </c>
      <c r="B6" s="89">
        <v>3</v>
      </c>
      <c r="C6" s="91">
        <f t="shared" si="1"/>
        <v>5.4545454545454541</v>
      </c>
      <c r="D6" s="90">
        <f t="shared" si="0"/>
        <v>55</v>
      </c>
      <c r="E6" s="91">
        <f t="shared" si="0"/>
        <v>100.00000000000001</v>
      </c>
    </row>
    <row r="7" spans="1:18" x14ac:dyDescent="0.5">
      <c r="B7" s="27">
        <f>SUM(B2:B6)</f>
        <v>55</v>
      </c>
      <c r="C7" s="92">
        <f>SUM(C2:C6)</f>
        <v>100.00000000000001</v>
      </c>
    </row>
    <row r="9" spans="1:18" x14ac:dyDescent="0.5">
      <c r="A9" s="89" t="s">
        <v>62</v>
      </c>
      <c r="B9" s="89" t="s">
        <v>61</v>
      </c>
    </row>
    <row r="10" spans="1:18" x14ac:dyDescent="0.5">
      <c r="A10" s="89" t="s">
        <v>23</v>
      </c>
      <c r="B10" s="89">
        <v>18</v>
      </c>
    </row>
    <row r="11" spans="1:18" x14ac:dyDescent="0.5">
      <c r="A11" s="89" t="s">
        <v>24</v>
      </c>
      <c r="B11" s="89">
        <v>4</v>
      </c>
    </row>
    <row r="12" spans="1:18" x14ac:dyDescent="0.5">
      <c r="A12" s="89" t="s">
        <v>63</v>
      </c>
      <c r="B12" s="89">
        <v>3</v>
      </c>
      <c r="Q12"/>
      <c r="R12"/>
    </row>
    <row r="13" spans="1:18" x14ac:dyDescent="0.5">
      <c r="A13" s="89" t="s">
        <v>64</v>
      </c>
      <c r="B13" s="89">
        <v>15</v>
      </c>
      <c r="Q13"/>
      <c r="R13"/>
    </row>
    <row r="14" spans="1:18" x14ac:dyDescent="0.5">
      <c r="Q14"/>
      <c r="R14"/>
    </row>
    <row r="15" spans="1:18" x14ac:dyDescent="0.5">
      <c r="Q15"/>
      <c r="R15"/>
    </row>
    <row r="16" spans="1:18" x14ac:dyDescent="0.5">
      <c r="Q16"/>
      <c r="R16"/>
    </row>
    <row r="17" spans="17:18" x14ac:dyDescent="0.5">
      <c r="Q17"/>
      <c r="R17"/>
    </row>
    <row r="18" spans="17:18" x14ac:dyDescent="0.5">
      <c r="Q18"/>
      <c r="R18"/>
    </row>
    <row r="19" spans="17:18" x14ac:dyDescent="0.5">
      <c r="Q19"/>
      <c r="R19"/>
    </row>
    <row r="20" spans="17:18" x14ac:dyDescent="0.5">
      <c r="Q20"/>
      <c r="R20"/>
    </row>
    <row r="21" spans="17:18" x14ac:dyDescent="0.5">
      <c r="Q21"/>
      <c r="R21"/>
    </row>
    <row r="22" spans="17:18" x14ac:dyDescent="0.5">
      <c r="Q22"/>
      <c r="R22"/>
    </row>
    <row r="23" spans="17:18" x14ac:dyDescent="0.5">
      <c r="Q23"/>
      <c r="R23"/>
    </row>
    <row r="24" spans="17:18" x14ac:dyDescent="0.5">
      <c r="Q24"/>
      <c r="R24"/>
    </row>
    <row r="25" spans="17:18" x14ac:dyDescent="0.5">
      <c r="Q25"/>
      <c r="R25"/>
    </row>
    <row r="26" spans="17:18" x14ac:dyDescent="0.5">
      <c r="Q26"/>
      <c r="R26"/>
    </row>
    <row r="27" spans="17:18" x14ac:dyDescent="0.5">
      <c r="Q27"/>
      <c r="R27"/>
    </row>
    <row r="28" spans="17:18" x14ac:dyDescent="0.5">
      <c r="Q28"/>
      <c r="R28"/>
    </row>
    <row r="29" spans="17:18" x14ac:dyDescent="0.5">
      <c r="Q29"/>
      <c r="R29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topLeftCell="A4" zoomScale="130" zoomScaleNormal="130" workbookViewId="0">
      <selection activeCell="E7" sqref="E7"/>
    </sheetView>
  </sheetViews>
  <sheetFormatPr defaultRowHeight="14.5" x14ac:dyDescent="0.35"/>
  <cols>
    <col min="2" max="2" width="20.7265625" bestFit="1" customWidth="1"/>
    <col min="3" max="3" width="13.6328125" bestFit="1" customWidth="1"/>
  </cols>
  <sheetData>
    <row r="2" spans="2:4" ht="21" x14ac:dyDescent="0.5">
      <c r="B2" s="26" t="s">
        <v>60</v>
      </c>
      <c r="C2" s="26" t="s">
        <v>61</v>
      </c>
    </row>
    <row r="3" spans="2:4" ht="21" x14ac:dyDescent="0.5">
      <c r="B3" s="89">
        <v>0</v>
      </c>
      <c r="C3" s="89">
        <v>20</v>
      </c>
      <c r="D3">
        <v>0</v>
      </c>
    </row>
    <row r="4" spans="2:4" ht="21" x14ac:dyDescent="0.5">
      <c r="B4" s="89">
        <v>1</v>
      </c>
      <c r="C4" s="89">
        <v>15</v>
      </c>
      <c r="D4">
        <v>15</v>
      </c>
    </row>
    <row r="5" spans="2:4" ht="21" x14ac:dyDescent="0.5">
      <c r="B5" s="89">
        <v>2</v>
      </c>
      <c r="C5" s="89">
        <v>10</v>
      </c>
      <c r="D5">
        <v>20</v>
      </c>
    </row>
    <row r="6" spans="2:4" ht="21" x14ac:dyDescent="0.5">
      <c r="B6" s="89">
        <v>3</v>
      </c>
      <c r="C6" s="89">
        <v>7</v>
      </c>
      <c r="D6">
        <v>21</v>
      </c>
    </row>
    <row r="7" spans="2:4" ht="21" x14ac:dyDescent="0.5">
      <c r="B7" s="89">
        <v>4</v>
      </c>
      <c r="C7" s="89"/>
    </row>
    <row r="8" spans="2:4" ht="21" x14ac:dyDescent="0.5">
      <c r="B8" s="26" t="s">
        <v>95</v>
      </c>
      <c r="C8" s="27">
        <f>SUM(C3:C7)</f>
        <v>52</v>
      </c>
      <c r="D8" s="93">
        <f>SUM(D3:D7)</f>
        <v>56</v>
      </c>
    </row>
    <row r="10" spans="2:4" x14ac:dyDescent="0.35">
      <c r="B10" t="s">
        <v>96</v>
      </c>
      <c r="C10" s="13">
        <f>D8/C8</f>
        <v>1.0769230769230769</v>
      </c>
    </row>
    <row r="11" spans="2:4" x14ac:dyDescent="0.35">
      <c r="B11" t="s">
        <v>94</v>
      </c>
      <c r="C11">
        <v>0</v>
      </c>
    </row>
    <row r="12" spans="2:4" x14ac:dyDescent="0.35">
      <c r="B12" t="s">
        <v>97</v>
      </c>
      <c r="C12">
        <v>1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15"/>
  <sheetViews>
    <sheetView topLeftCell="A4" zoomScale="160" zoomScaleNormal="160" workbookViewId="0">
      <selection activeCell="E15" sqref="E15"/>
    </sheetView>
  </sheetViews>
  <sheetFormatPr defaultRowHeight="14.5" x14ac:dyDescent="0.35"/>
  <sheetData>
    <row r="2" spans="3:5" x14ac:dyDescent="0.35">
      <c r="C2">
        <v>7</v>
      </c>
    </row>
    <row r="3" spans="3:5" x14ac:dyDescent="0.35">
      <c r="C3">
        <v>8</v>
      </c>
    </row>
    <row r="4" spans="3:5" x14ac:dyDescent="0.35">
      <c r="C4">
        <v>5</v>
      </c>
    </row>
    <row r="5" spans="3:5" x14ac:dyDescent="0.35">
      <c r="C5">
        <v>5</v>
      </c>
    </row>
    <row r="6" spans="3:5" x14ac:dyDescent="0.35">
      <c r="C6">
        <v>8</v>
      </c>
    </row>
    <row r="7" spans="3:5" x14ac:dyDescent="0.35">
      <c r="C7">
        <v>7</v>
      </c>
    </row>
    <row r="8" spans="3:5" x14ac:dyDescent="0.35">
      <c r="C8">
        <v>8</v>
      </c>
    </row>
    <row r="9" spans="3:5" x14ac:dyDescent="0.35">
      <c r="C9">
        <v>13</v>
      </c>
    </row>
    <row r="10" spans="3:5" x14ac:dyDescent="0.35">
      <c r="C10">
        <v>10</v>
      </c>
    </row>
    <row r="12" spans="3:5" x14ac:dyDescent="0.35">
      <c r="C12" s="95">
        <f>VAR(C2:C10)</f>
        <v>6.1111111111111143</v>
      </c>
      <c r="D12" s="13">
        <f>AVERAGE(C2:C10)</f>
        <v>7.8888888888888893</v>
      </c>
      <c r="E12" s="94">
        <f>C13/D12</f>
        <v>0.31336049945474637</v>
      </c>
    </row>
    <row r="13" spans="3:5" x14ac:dyDescent="0.35">
      <c r="C13" s="14">
        <f>STDEV(C2:C10)</f>
        <v>2.4720661623652216</v>
      </c>
    </row>
    <row r="15" spans="3:5" x14ac:dyDescent="0.35">
      <c r="C15" s="95">
        <f>_xlfn.VAR.P(C2:C10)</f>
        <v>5.4320987654320989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="80" zoomScaleNormal="80" workbookViewId="0">
      <selection activeCell="B2" sqref="B2:B12"/>
    </sheetView>
  </sheetViews>
  <sheetFormatPr defaultRowHeight="14.5" x14ac:dyDescent="0.35"/>
  <cols>
    <col min="1" max="3" width="8.7265625" style="12"/>
    <col min="4" max="4" width="47.6328125" customWidth="1"/>
  </cols>
  <sheetData>
    <row r="1" spans="1:5" x14ac:dyDescent="0.35">
      <c r="A1" s="12" t="s">
        <v>27</v>
      </c>
      <c r="B1" s="12" t="s">
        <v>28</v>
      </c>
      <c r="E1" t="s">
        <v>29</v>
      </c>
    </row>
    <row r="2" spans="1:5" ht="33.5" x14ac:dyDescent="0.75">
      <c r="A2" s="26">
        <v>68</v>
      </c>
      <c r="B2" s="26">
        <v>5</v>
      </c>
      <c r="C2" s="26" t="s">
        <v>30</v>
      </c>
      <c r="D2" s="41">
        <f>CORREL(A2:A12,B2:B12)</f>
        <v>-0.15219174655093354</v>
      </c>
      <c r="E2">
        <v>100</v>
      </c>
    </row>
    <row r="3" spans="1:5" ht="21" x14ac:dyDescent="0.5">
      <c r="A3" s="26">
        <v>72</v>
      </c>
      <c r="B3" s="26">
        <v>4</v>
      </c>
      <c r="C3" s="26" t="s">
        <v>31</v>
      </c>
      <c r="D3" s="40">
        <v>0.65500000000000003</v>
      </c>
      <c r="E3">
        <f>A3*2+3</f>
        <v>147</v>
      </c>
    </row>
    <row r="4" spans="1:5" ht="21" x14ac:dyDescent="0.5">
      <c r="A4" s="26">
        <v>75</v>
      </c>
      <c r="B4" s="26">
        <v>5</v>
      </c>
      <c r="C4" s="26"/>
      <c r="E4">
        <v>180</v>
      </c>
    </row>
    <row r="5" spans="1:5" ht="21" x14ac:dyDescent="0.5">
      <c r="A5" s="26">
        <v>77</v>
      </c>
      <c r="B5" s="26">
        <v>6</v>
      </c>
      <c r="C5" s="26"/>
      <c r="E5">
        <v>125</v>
      </c>
    </row>
    <row r="6" spans="1:5" ht="33.5" x14ac:dyDescent="0.75">
      <c r="A6" s="26">
        <v>77</v>
      </c>
      <c r="B6" s="26">
        <v>6</v>
      </c>
      <c r="C6" s="26" t="s">
        <v>30</v>
      </c>
      <c r="D6" s="41">
        <f>CORREL(A2:A12,E2:E12)</f>
        <v>0.19673216180231803</v>
      </c>
      <c r="E6">
        <v>153</v>
      </c>
    </row>
    <row r="7" spans="1:5" ht="21" x14ac:dyDescent="0.5">
      <c r="A7" s="26">
        <v>70</v>
      </c>
      <c r="B7" s="26">
        <v>4</v>
      </c>
      <c r="C7" s="26" t="s">
        <v>31</v>
      </c>
      <c r="D7" s="39">
        <v>6.5471292622095875E-8</v>
      </c>
      <c r="E7">
        <v>144</v>
      </c>
    </row>
    <row r="8" spans="1:5" ht="21" x14ac:dyDescent="0.5">
      <c r="A8" s="26">
        <v>72</v>
      </c>
      <c r="B8" s="26">
        <v>8</v>
      </c>
      <c r="C8" s="26"/>
      <c r="E8">
        <v>155</v>
      </c>
    </row>
    <row r="9" spans="1:5" ht="21" x14ac:dyDescent="0.5">
      <c r="A9" s="26">
        <v>67</v>
      </c>
      <c r="B9" s="26">
        <v>9</v>
      </c>
      <c r="C9" s="26"/>
      <c r="E9">
        <f>A9*2+3</f>
        <v>137</v>
      </c>
    </row>
    <row r="10" spans="1:5" ht="21" x14ac:dyDescent="0.5">
      <c r="A10" s="26">
        <v>70</v>
      </c>
      <c r="B10" s="26">
        <v>10</v>
      </c>
      <c r="C10" s="26"/>
      <c r="E10">
        <v>177</v>
      </c>
    </row>
    <row r="11" spans="1:5" ht="21" x14ac:dyDescent="0.5">
      <c r="A11" s="26">
        <v>70</v>
      </c>
      <c r="B11" s="26">
        <v>4</v>
      </c>
      <c r="C11" s="26"/>
      <c r="E11">
        <f>A11*2+3</f>
        <v>143</v>
      </c>
    </row>
    <row r="12" spans="1:5" ht="21" x14ac:dyDescent="0.5">
      <c r="A12" s="26">
        <v>69</v>
      </c>
      <c r="B12" s="26">
        <v>5</v>
      </c>
      <c r="C12" s="26"/>
      <c r="E12">
        <v>167</v>
      </c>
    </row>
    <row r="15" spans="1:5" x14ac:dyDescent="0.35">
      <c r="D15">
        <f>D6/(1-D6^2)*SQRT(9)</f>
        <v>0.61395886920054044</v>
      </c>
    </row>
    <row r="16" spans="1:5" x14ac:dyDescent="0.35">
      <c r="D16" s="38">
        <f>TDIST(D15,9,2)</f>
        <v>0.55444208933746175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="120" zoomScaleNormal="120" workbookViewId="0">
      <selection activeCell="D9" sqref="D9"/>
    </sheetView>
  </sheetViews>
  <sheetFormatPr defaultRowHeight="14.5" x14ac:dyDescent="0.35"/>
  <cols>
    <col min="1" max="1" width="16.90625" bestFit="1" customWidth="1"/>
    <col min="2" max="2" width="11.54296875" bestFit="1" customWidth="1"/>
    <col min="8" max="8" width="12.453125" customWidth="1"/>
    <col min="9" max="9" width="11.90625" customWidth="1"/>
    <col min="11" max="11" width="9.08984375" bestFit="1" customWidth="1"/>
  </cols>
  <sheetData>
    <row r="1" spans="1:11" ht="26" x14ac:dyDescent="0.6">
      <c r="A1" s="17" t="s">
        <v>16</v>
      </c>
      <c r="B1" s="21">
        <v>69.125</v>
      </c>
      <c r="C1" s="17"/>
      <c r="D1" s="17" t="s">
        <v>13</v>
      </c>
      <c r="F1" s="17" t="s">
        <v>14</v>
      </c>
      <c r="H1" s="126" t="s">
        <v>15</v>
      </c>
      <c r="I1" s="126"/>
    </row>
    <row r="2" spans="1:11" ht="31" x14ac:dyDescent="0.7">
      <c r="A2" s="22" t="s">
        <v>17</v>
      </c>
      <c r="B2" s="23">
        <v>8</v>
      </c>
      <c r="D2" s="17">
        <v>11.9</v>
      </c>
      <c r="F2" s="24">
        <f>D2/SQRT(B2)</f>
        <v>4.2072853480599575</v>
      </c>
      <c r="H2" s="34">
        <f>B1-2*F2</f>
        <v>60.710429303880083</v>
      </c>
      <c r="I2" s="34">
        <f>B1+2*F2</f>
        <v>77.53957069611991</v>
      </c>
      <c r="K2" s="25"/>
    </row>
    <row r="5" spans="1:11" ht="26" x14ac:dyDescent="0.6">
      <c r="A5" s="17" t="s">
        <v>16</v>
      </c>
      <c r="B5" s="21">
        <v>69.125</v>
      </c>
      <c r="C5" s="17"/>
      <c r="D5" s="17" t="s">
        <v>13</v>
      </c>
      <c r="F5" s="17" t="s">
        <v>14</v>
      </c>
      <c r="H5" s="126" t="s">
        <v>15</v>
      </c>
      <c r="I5" s="126"/>
    </row>
    <row r="6" spans="1:11" ht="31" x14ac:dyDescent="0.7">
      <c r="A6" s="22" t="s">
        <v>17</v>
      </c>
      <c r="B6" s="23">
        <v>15</v>
      </c>
      <c r="D6" s="17">
        <v>8</v>
      </c>
      <c r="F6" s="24">
        <f>D6/SQRT(B6)</f>
        <v>2.0655911179772888</v>
      </c>
      <c r="H6" s="34">
        <f>B5-2*F6</f>
        <v>64.993817764045417</v>
      </c>
      <c r="I6" s="34">
        <f>B5+2*F6</f>
        <v>73.256182235954583</v>
      </c>
      <c r="K6" s="25"/>
    </row>
    <row r="8" spans="1:11" ht="26" x14ac:dyDescent="0.6">
      <c r="A8" s="17" t="s">
        <v>16</v>
      </c>
      <c r="B8" s="21">
        <v>69.125</v>
      </c>
      <c r="C8" s="17"/>
      <c r="D8" s="17" t="s">
        <v>13</v>
      </c>
      <c r="F8" s="17" t="s">
        <v>14</v>
      </c>
      <c r="H8" s="126" t="s">
        <v>15</v>
      </c>
      <c r="I8" s="126"/>
    </row>
    <row r="9" spans="1:11" ht="31" x14ac:dyDescent="0.7">
      <c r="A9" s="22" t="s">
        <v>17</v>
      </c>
      <c r="B9" s="23">
        <v>40</v>
      </c>
      <c r="D9" s="17">
        <v>5</v>
      </c>
      <c r="F9" s="24">
        <f>D9/SQRT(B9)</f>
        <v>0.79056941504209477</v>
      </c>
      <c r="H9" s="34">
        <f>B8-2*F9</f>
        <v>67.543861169915814</v>
      </c>
      <c r="I9" s="34">
        <f>B8+2*F9</f>
        <v>70.706138830084186</v>
      </c>
      <c r="K9" s="25"/>
    </row>
    <row r="11" spans="1:11" ht="26" x14ac:dyDescent="0.6">
      <c r="A11" s="17" t="s">
        <v>16</v>
      </c>
      <c r="B11" s="21">
        <v>69.125</v>
      </c>
      <c r="C11" s="17"/>
      <c r="D11" s="17" t="s">
        <v>13</v>
      </c>
      <c r="F11" s="17" t="s">
        <v>14</v>
      </c>
      <c r="H11" s="126" t="s">
        <v>15</v>
      </c>
      <c r="I11" s="126"/>
    </row>
    <row r="12" spans="1:11" ht="31" x14ac:dyDescent="0.7">
      <c r="A12" s="22" t="s">
        <v>17</v>
      </c>
      <c r="B12" s="23">
        <v>300</v>
      </c>
      <c r="D12" s="17">
        <v>1</v>
      </c>
      <c r="F12" s="24">
        <f>D12/SQRT(B12)</f>
        <v>5.7735026918962568E-2</v>
      </c>
      <c r="H12" s="34">
        <f>B11-2*F12</f>
        <v>69.009529946162075</v>
      </c>
      <c r="I12" s="34">
        <f>B11+2*F12</f>
        <v>69.240470053837925</v>
      </c>
      <c r="K12" s="25"/>
    </row>
  </sheetData>
  <mergeCells count="4">
    <mergeCell ref="H1:I1"/>
    <mergeCell ref="H5:I5"/>
    <mergeCell ref="H8:I8"/>
    <mergeCell ref="H11:I1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opLeftCell="A10" zoomScale="170" zoomScaleNormal="170" workbookViewId="0">
      <selection activeCell="D12" sqref="D12"/>
    </sheetView>
  </sheetViews>
  <sheetFormatPr defaultRowHeight="14.5" x14ac:dyDescent="0.35"/>
  <cols>
    <col min="8" max="8" width="3.90625" customWidth="1"/>
  </cols>
  <sheetData>
    <row r="1" spans="1:10" ht="15" thickBot="1" x14ac:dyDescent="0.4">
      <c r="A1">
        <v>1</v>
      </c>
    </row>
    <row r="2" spans="1:10" ht="16" thickBot="1" x14ac:dyDescent="0.4">
      <c r="A2">
        <v>1</v>
      </c>
      <c r="C2" s="14">
        <f>AVERAGE(A1:A41)</f>
        <v>2.4634146341463414</v>
      </c>
      <c r="E2" s="8">
        <v>1</v>
      </c>
      <c r="F2" s="9">
        <v>9</v>
      </c>
      <c r="I2" t="s">
        <v>7</v>
      </c>
      <c r="J2" s="15">
        <f>101/41</f>
        <v>2.4634146341463414</v>
      </c>
    </row>
    <row r="3" spans="1:10" ht="16" thickBot="1" x14ac:dyDescent="0.4">
      <c r="A3">
        <v>1</v>
      </c>
      <c r="C3" s="15">
        <f>MEDIAN(A1:A41)</f>
        <v>2</v>
      </c>
      <c r="E3" s="10">
        <v>2</v>
      </c>
      <c r="F3" s="11">
        <v>12</v>
      </c>
    </row>
    <row r="4" spans="1:10" ht="16" thickBot="1" x14ac:dyDescent="0.4">
      <c r="A4">
        <v>1</v>
      </c>
      <c r="E4" s="10">
        <v>3</v>
      </c>
      <c r="F4" s="11">
        <v>14</v>
      </c>
    </row>
    <row r="5" spans="1:10" ht="16" thickBot="1" x14ac:dyDescent="0.4">
      <c r="A5">
        <v>1</v>
      </c>
      <c r="C5" s="13">
        <f>_xlfn.VAR.S(A1:A41)</f>
        <v>1.2048780487804875</v>
      </c>
      <c r="E5" s="10">
        <v>4</v>
      </c>
      <c r="F5" s="11">
        <v>4</v>
      </c>
      <c r="I5" t="s">
        <v>8</v>
      </c>
      <c r="J5">
        <v>101</v>
      </c>
    </row>
    <row r="6" spans="1:10" ht="16" thickBot="1" x14ac:dyDescent="0.4">
      <c r="A6">
        <v>1</v>
      </c>
      <c r="C6" s="13">
        <f>_xlfn.STDEV.S(A1:A41)</f>
        <v>1.0976693713411556</v>
      </c>
      <c r="E6" s="10">
        <v>5</v>
      </c>
      <c r="F6" s="11">
        <v>2</v>
      </c>
      <c r="I6" t="s">
        <v>9</v>
      </c>
    </row>
    <row r="7" spans="1:10" x14ac:dyDescent="0.35">
      <c r="A7">
        <v>1</v>
      </c>
    </row>
    <row r="8" spans="1:10" x14ac:dyDescent="0.35">
      <c r="A8">
        <v>1</v>
      </c>
      <c r="F8">
        <f>SUM(F2:F7)</f>
        <v>41</v>
      </c>
    </row>
    <row r="9" spans="1:10" x14ac:dyDescent="0.35">
      <c r="A9">
        <v>1</v>
      </c>
    </row>
    <row r="10" spans="1:10" x14ac:dyDescent="0.35">
      <c r="A10">
        <v>2</v>
      </c>
    </row>
    <row r="11" spans="1:10" x14ac:dyDescent="0.35">
      <c r="A11">
        <v>2</v>
      </c>
    </row>
    <row r="12" spans="1:10" x14ac:dyDescent="0.35">
      <c r="A12">
        <v>2</v>
      </c>
    </row>
    <row r="13" spans="1:10" x14ac:dyDescent="0.35">
      <c r="A13">
        <v>2</v>
      </c>
    </row>
    <row r="14" spans="1:10" x14ac:dyDescent="0.35">
      <c r="A14">
        <v>2</v>
      </c>
    </row>
    <row r="15" spans="1:10" x14ac:dyDescent="0.35">
      <c r="A15">
        <v>2</v>
      </c>
    </row>
    <row r="16" spans="1:10" x14ac:dyDescent="0.35">
      <c r="A16">
        <v>2</v>
      </c>
    </row>
    <row r="17" spans="1:1" x14ac:dyDescent="0.35">
      <c r="A17">
        <v>2</v>
      </c>
    </row>
    <row r="18" spans="1:1" x14ac:dyDescent="0.35">
      <c r="A18">
        <v>2</v>
      </c>
    </row>
    <row r="19" spans="1:1" x14ac:dyDescent="0.35">
      <c r="A19">
        <v>2</v>
      </c>
    </row>
    <row r="20" spans="1:1" x14ac:dyDescent="0.35">
      <c r="A20">
        <v>2</v>
      </c>
    </row>
    <row r="21" spans="1:1" x14ac:dyDescent="0.35">
      <c r="A21">
        <v>2</v>
      </c>
    </row>
    <row r="22" spans="1:1" x14ac:dyDescent="0.35">
      <c r="A22">
        <v>3</v>
      </c>
    </row>
    <row r="23" spans="1:1" x14ac:dyDescent="0.35">
      <c r="A23">
        <v>3</v>
      </c>
    </row>
    <row r="24" spans="1:1" x14ac:dyDescent="0.35">
      <c r="A24">
        <v>3</v>
      </c>
    </row>
    <row r="25" spans="1:1" x14ac:dyDescent="0.35">
      <c r="A25">
        <v>3</v>
      </c>
    </row>
    <row r="26" spans="1:1" x14ac:dyDescent="0.35">
      <c r="A26">
        <v>3</v>
      </c>
    </row>
    <row r="27" spans="1:1" x14ac:dyDescent="0.35">
      <c r="A27">
        <v>3</v>
      </c>
    </row>
    <row r="28" spans="1:1" x14ac:dyDescent="0.35">
      <c r="A28">
        <v>3</v>
      </c>
    </row>
    <row r="29" spans="1:1" x14ac:dyDescent="0.35">
      <c r="A29">
        <v>3</v>
      </c>
    </row>
    <row r="30" spans="1:1" x14ac:dyDescent="0.35">
      <c r="A30">
        <v>3</v>
      </c>
    </row>
    <row r="31" spans="1:1" x14ac:dyDescent="0.35">
      <c r="A31">
        <v>3</v>
      </c>
    </row>
    <row r="32" spans="1:1" x14ac:dyDescent="0.35">
      <c r="A32">
        <v>3</v>
      </c>
    </row>
    <row r="33" spans="1:1" x14ac:dyDescent="0.35">
      <c r="A33">
        <v>3</v>
      </c>
    </row>
    <row r="34" spans="1:1" x14ac:dyDescent="0.35">
      <c r="A34">
        <v>3</v>
      </c>
    </row>
    <row r="35" spans="1:1" x14ac:dyDescent="0.35">
      <c r="A35">
        <v>3</v>
      </c>
    </row>
    <row r="36" spans="1:1" x14ac:dyDescent="0.35">
      <c r="A36">
        <v>4</v>
      </c>
    </row>
    <row r="37" spans="1:1" x14ac:dyDescent="0.35">
      <c r="A37">
        <v>4</v>
      </c>
    </row>
    <row r="38" spans="1:1" x14ac:dyDescent="0.35">
      <c r="A38">
        <v>4</v>
      </c>
    </row>
    <row r="39" spans="1:1" x14ac:dyDescent="0.35">
      <c r="A39">
        <v>4</v>
      </c>
    </row>
    <row r="40" spans="1:1" x14ac:dyDescent="0.35">
      <c r="A40">
        <v>5</v>
      </c>
    </row>
    <row r="41" spans="1:1" x14ac:dyDescent="0.35">
      <c r="A41">
        <v>5</v>
      </c>
    </row>
    <row r="42" spans="1:1" x14ac:dyDescent="0.35">
      <c r="A42">
        <f>SUM(A1:A41)</f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19</vt:i4>
      </vt:variant>
    </vt:vector>
  </HeadingPairs>
  <TitlesOfParts>
    <vt:vector size="19" baseType="lpstr">
      <vt:lpstr>Δειγματοληψία μέση τιμή</vt:lpstr>
      <vt:lpstr>Δειγματοληψία διακύμανσης</vt:lpstr>
      <vt:lpstr>Boxplot</vt:lpstr>
      <vt:lpstr>πινακες συχν</vt:lpstr>
      <vt:lpstr>Φύλλο1</vt:lpstr>
      <vt:lpstr>VAR-SD</vt:lpstr>
      <vt:lpstr>Correlation</vt:lpstr>
      <vt:lpstr>95% ΔΕ</vt:lpstr>
      <vt:lpstr>Πίνακας συχνοτήτων</vt:lpstr>
      <vt:lpstr>Κανονική</vt:lpstr>
      <vt:lpstr>t-test</vt:lpstr>
      <vt:lpstr>ANOVA</vt:lpstr>
      <vt:lpstr>Φύλλο2</vt:lpstr>
      <vt:lpstr>ΔΕ ΓΙΑ ΠΟΣΟΣΤΑ</vt:lpstr>
      <vt:lpstr>Χ2</vt:lpstr>
      <vt:lpstr>Probabilities</vt:lpstr>
      <vt:lpstr>Φύλλο3</vt:lpstr>
      <vt:lpstr>συσχετιση</vt:lpstr>
      <vt:lpstr>παλινδρομηση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2023-10-10T07:27:27Z</dcterms:created>
  <dcterms:modified xsi:type="dcterms:W3CDTF">2025-12-09T09:05:26Z</dcterms:modified>
</cp:coreProperties>
</file>