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png" ContentType="image/png"/>
  <Default Extension="jpg" ContentType="image/jpe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225"/>
  <workbookPr showInkAnnotation="0" autoCompressPictures="0"/>
  <bookViews>
    <workbookView xWindow="100" yWindow="0" windowWidth="29160" windowHeight="20540" tabRatio="500"/>
  </bookViews>
  <sheets>
    <sheet name="Sheet1" sheetId="2" r:id="rId1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S250" i="2" l="1"/>
  <c r="S249" i="2"/>
  <c r="K249" i="2"/>
  <c r="M249" i="2"/>
  <c r="N249" i="2"/>
  <c r="S248" i="2"/>
  <c r="S247" i="2"/>
  <c r="S246" i="2"/>
  <c r="S245" i="2"/>
  <c r="K245" i="2"/>
  <c r="M245" i="2"/>
  <c r="N245" i="2"/>
  <c r="S244" i="2"/>
  <c r="S243" i="2"/>
  <c r="S242" i="2"/>
  <c r="S241" i="2"/>
  <c r="K241" i="2"/>
  <c r="M241" i="2"/>
  <c r="N241" i="2"/>
  <c r="S240" i="2"/>
  <c r="S239" i="2"/>
  <c r="S238" i="2"/>
  <c r="S237" i="2"/>
  <c r="K237" i="2"/>
  <c r="M237" i="2"/>
  <c r="N237" i="2"/>
  <c r="S236" i="2"/>
  <c r="S235" i="2"/>
  <c r="S234" i="2"/>
  <c r="S233" i="2"/>
  <c r="K233" i="2"/>
  <c r="M233" i="2"/>
  <c r="N233" i="2"/>
  <c r="S232" i="2"/>
  <c r="S231" i="2"/>
  <c r="S230" i="2"/>
  <c r="S229" i="2"/>
  <c r="K229" i="2"/>
  <c r="M229" i="2"/>
  <c r="N229" i="2"/>
  <c r="S228" i="2"/>
  <c r="S227" i="2"/>
  <c r="S226" i="2"/>
  <c r="S225" i="2"/>
  <c r="K225" i="2"/>
  <c r="M225" i="2"/>
  <c r="N225" i="2"/>
  <c r="S224" i="2"/>
  <c r="S223" i="2"/>
  <c r="S222" i="2"/>
  <c r="S221" i="2"/>
  <c r="K221" i="2"/>
  <c r="M221" i="2"/>
  <c r="N221" i="2"/>
  <c r="S220" i="2"/>
  <c r="S219" i="2"/>
  <c r="S218" i="2"/>
  <c r="S217" i="2"/>
  <c r="N217" i="2"/>
  <c r="K217" i="2"/>
  <c r="S216" i="2"/>
  <c r="S215" i="2"/>
  <c r="S214" i="2"/>
  <c r="S213" i="2"/>
  <c r="N213" i="2"/>
  <c r="K213" i="2"/>
  <c r="S212" i="2"/>
  <c r="S211" i="2"/>
  <c r="S210" i="2"/>
  <c r="S209" i="2"/>
  <c r="K209" i="2"/>
  <c r="M209" i="2"/>
  <c r="N209" i="2"/>
  <c r="S208" i="2"/>
  <c r="S207" i="2"/>
  <c r="S206" i="2"/>
  <c r="S205" i="2"/>
  <c r="K205" i="2"/>
  <c r="M205" i="2"/>
  <c r="N205" i="2"/>
  <c r="S204" i="2"/>
  <c r="S203" i="2"/>
  <c r="S202" i="2"/>
  <c r="S201" i="2"/>
  <c r="K201" i="2"/>
  <c r="M201" i="2"/>
  <c r="N201" i="2"/>
  <c r="S200" i="2"/>
  <c r="S199" i="2"/>
  <c r="S198" i="2"/>
  <c r="S197" i="2"/>
  <c r="K197" i="2"/>
  <c r="M197" i="2"/>
  <c r="N197" i="2"/>
  <c r="S196" i="2"/>
  <c r="S195" i="2"/>
  <c r="S194" i="2"/>
  <c r="S193" i="2"/>
  <c r="K193" i="2"/>
  <c r="M193" i="2"/>
  <c r="N193" i="2"/>
  <c r="S192" i="2"/>
  <c r="S191" i="2"/>
  <c r="S190" i="2"/>
  <c r="S189" i="2"/>
  <c r="K189" i="2"/>
  <c r="M189" i="2"/>
  <c r="N189" i="2"/>
  <c r="S188" i="2"/>
  <c r="S187" i="2"/>
  <c r="S186" i="2"/>
  <c r="S185" i="2"/>
  <c r="K185" i="2"/>
  <c r="M185" i="2"/>
  <c r="N185" i="2"/>
  <c r="S184" i="2"/>
  <c r="S183" i="2"/>
  <c r="S182" i="2"/>
  <c r="S181" i="2"/>
  <c r="K181" i="2"/>
  <c r="M181" i="2"/>
  <c r="N181" i="2"/>
  <c r="S180" i="2"/>
  <c r="S179" i="2"/>
  <c r="S178" i="2"/>
  <c r="S177" i="2"/>
  <c r="K177" i="2"/>
  <c r="M177" i="2"/>
  <c r="N177" i="2"/>
  <c r="S176" i="2"/>
  <c r="S175" i="2"/>
  <c r="S174" i="2"/>
  <c r="S173" i="2"/>
  <c r="K173" i="2"/>
  <c r="M173" i="2"/>
  <c r="N173" i="2"/>
  <c r="S172" i="2"/>
  <c r="S171" i="2"/>
  <c r="S170" i="2"/>
  <c r="S169" i="2"/>
  <c r="K169" i="2"/>
  <c r="M169" i="2"/>
  <c r="N169" i="2"/>
  <c r="S168" i="2"/>
  <c r="S167" i="2"/>
  <c r="S166" i="2"/>
  <c r="S165" i="2"/>
  <c r="N165" i="2"/>
  <c r="K165" i="2"/>
  <c r="S164" i="2"/>
  <c r="S163" i="2"/>
  <c r="S162" i="2"/>
  <c r="S161" i="2"/>
  <c r="N161" i="2"/>
  <c r="K161" i="2"/>
  <c r="S160" i="2"/>
  <c r="S159" i="2"/>
  <c r="S158" i="2"/>
  <c r="S157" i="2"/>
  <c r="N157" i="2"/>
  <c r="K157" i="2"/>
  <c r="S156" i="2"/>
  <c r="S155" i="2"/>
  <c r="S154" i="2"/>
  <c r="S153" i="2"/>
  <c r="K153" i="2"/>
  <c r="M153" i="2"/>
  <c r="N153" i="2"/>
  <c r="S152" i="2"/>
  <c r="S151" i="2"/>
  <c r="S150" i="2"/>
  <c r="S149" i="2"/>
  <c r="K149" i="2"/>
  <c r="M149" i="2"/>
  <c r="N149" i="2"/>
  <c r="S148" i="2"/>
  <c r="S147" i="2"/>
  <c r="S146" i="2"/>
  <c r="S145" i="2"/>
  <c r="K145" i="2"/>
  <c r="M145" i="2"/>
  <c r="N145" i="2"/>
  <c r="S144" i="2"/>
  <c r="S143" i="2"/>
  <c r="S142" i="2"/>
  <c r="S141" i="2"/>
  <c r="K141" i="2"/>
  <c r="M141" i="2"/>
  <c r="N141" i="2"/>
  <c r="S140" i="2"/>
  <c r="S139" i="2"/>
  <c r="S138" i="2"/>
  <c r="S137" i="2"/>
  <c r="K137" i="2"/>
  <c r="M137" i="2"/>
  <c r="N137" i="2"/>
  <c r="S136" i="2"/>
  <c r="S135" i="2"/>
  <c r="S134" i="2"/>
  <c r="S133" i="2"/>
  <c r="K133" i="2"/>
  <c r="M133" i="2"/>
  <c r="N133" i="2"/>
  <c r="S132" i="2"/>
  <c r="S131" i="2"/>
  <c r="S130" i="2"/>
  <c r="S129" i="2"/>
  <c r="K129" i="2"/>
  <c r="M129" i="2"/>
  <c r="N129" i="2"/>
  <c r="S128" i="2"/>
  <c r="S127" i="2"/>
  <c r="S126" i="2"/>
  <c r="S125" i="2"/>
  <c r="K125" i="2"/>
  <c r="M125" i="2"/>
  <c r="N125" i="2"/>
  <c r="S124" i="2"/>
  <c r="S123" i="2"/>
  <c r="S122" i="2"/>
  <c r="S121" i="2"/>
  <c r="K121" i="2"/>
  <c r="M121" i="2"/>
  <c r="N121" i="2"/>
  <c r="S120" i="2"/>
  <c r="S119" i="2"/>
  <c r="S118" i="2"/>
  <c r="S117" i="2"/>
  <c r="K117" i="2"/>
  <c r="M117" i="2"/>
  <c r="N117" i="2"/>
  <c r="S116" i="2"/>
  <c r="S115" i="2"/>
  <c r="S114" i="2"/>
  <c r="S113" i="2"/>
  <c r="K113" i="2"/>
  <c r="M113" i="2"/>
  <c r="N113" i="2"/>
  <c r="S112" i="2"/>
  <c r="S111" i="2"/>
  <c r="S110" i="2"/>
  <c r="S109" i="2"/>
  <c r="K109" i="2"/>
  <c r="M109" i="2"/>
  <c r="N109" i="2"/>
  <c r="S108" i="2"/>
  <c r="S107" i="2"/>
  <c r="S106" i="2"/>
  <c r="S105" i="2"/>
  <c r="K105" i="2"/>
  <c r="M105" i="2"/>
  <c r="N105" i="2"/>
  <c r="S104" i="2"/>
  <c r="S103" i="2"/>
  <c r="S102" i="2"/>
  <c r="S101" i="2"/>
  <c r="K101" i="2"/>
  <c r="M101" i="2"/>
  <c r="N101" i="2"/>
  <c r="S100" i="2"/>
  <c r="S99" i="2"/>
  <c r="S98" i="2"/>
  <c r="S97" i="2"/>
  <c r="K97" i="2"/>
  <c r="M97" i="2"/>
  <c r="N97" i="2"/>
  <c r="S96" i="2"/>
  <c r="S95" i="2"/>
  <c r="S94" i="2"/>
  <c r="S93" i="2"/>
  <c r="K93" i="2"/>
  <c r="M93" i="2"/>
  <c r="N93" i="2"/>
  <c r="S92" i="2"/>
  <c r="S91" i="2"/>
  <c r="S90" i="2"/>
  <c r="S89" i="2"/>
  <c r="K89" i="2"/>
  <c r="M89" i="2"/>
  <c r="N89" i="2"/>
  <c r="S88" i="2"/>
  <c r="S87" i="2"/>
  <c r="S86" i="2"/>
  <c r="S85" i="2"/>
  <c r="K85" i="2"/>
  <c r="M85" i="2"/>
  <c r="N85" i="2"/>
  <c r="S84" i="2"/>
  <c r="S83" i="2"/>
  <c r="S82" i="2"/>
  <c r="S81" i="2"/>
  <c r="K81" i="2"/>
  <c r="M81" i="2"/>
  <c r="N81" i="2"/>
  <c r="S80" i="2"/>
  <c r="S79" i="2"/>
  <c r="S78" i="2"/>
  <c r="S77" i="2"/>
  <c r="K77" i="2"/>
  <c r="M77" i="2"/>
  <c r="N77" i="2"/>
  <c r="S76" i="2"/>
  <c r="S75" i="2"/>
  <c r="S74" i="2"/>
  <c r="S73" i="2"/>
  <c r="K73" i="2"/>
  <c r="M73" i="2"/>
  <c r="N73" i="2"/>
  <c r="S72" i="2"/>
  <c r="S71" i="2"/>
  <c r="S70" i="2"/>
  <c r="S69" i="2"/>
  <c r="K69" i="2"/>
  <c r="M69" i="2"/>
  <c r="N69" i="2"/>
  <c r="S68" i="2"/>
  <c r="S67" i="2"/>
  <c r="S66" i="2"/>
  <c r="S65" i="2"/>
  <c r="K65" i="2"/>
  <c r="M65" i="2"/>
  <c r="N65" i="2"/>
  <c r="S64" i="2"/>
  <c r="S63" i="2"/>
  <c r="S62" i="2"/>
  <c r="S61" i="2"/>
  <c r="K61" i="2"/>
  <c r="M61" i="2"/>
  <c r="N61" i="2"/>
  <c r="S60" i="2"/>
  <c r="S59" i="2"/>
  <c r="S58" i="2"/>
  <c r="S57" i="2"/>
  <c r="K57" i="2"/>
  <c r="M57" i="2"/>
  <c r="N57" i="2"/>
  <c r="S56" i="2"/>
  <c r="S55" i="2"/>
  <c r="S54" i="2"/>
  <c r="S53" i="2"/>
  <c r="K53" i="2"/>
  <c r="M53" i="2"/>
  <c r="N53" i="2"/>
  <c r="S52" i="2"/>
  <c r="S51" i="2"/>
  <c r="S50" i="2"/>
  <c r="S49" i="2"/>
  <c r="K49" i="2"/>
  <c r="M49" i="2"/>
  <c r="N49" i="2"/>
  <c r="S48" i="2"/>
  <c r="S47" i="2"/>
  <c r="S46" i="2"/>
  <c r="S45" i="2"/>
  <c r="K45" i="2"/>
  <c r="M45" i="2"/>
  <c r="N45" i="2"/>
  <c r="S44" i="2"/>
  <c r="S43" i="2"/>
  <c r="S42" i="2"/>
  <c r="S41" i="2"/>
  <c r="K41" i="2"/>
  <c r="M41" i="2"/>
  <c r="N41" i="2"/>
  <c r="S40" i="2"/>
  <c r="S39" i="2"/>
  <c r="S38" i="2"/>
  <c r="S37" i="2"/>
  <c r="K37" i="2"/>
  <c r="M37" i="2"/>
  <c r="N37" i="2"/>
  <c r="S36" i="2"/>
  <c r="S35" i="2"/>
  <c r="S34" i="2"/>
  <c r="S33" i="2"/>
  <c r="K33" i="2"/>
  <c r="M33" i="2"/>
  <c r="N33" i="2"/>
  <c r="S32" i="2"/>
  <c r="S31" i="2"/>
  <c r="S30" i="2"/>
  <c r="S29" i="2"/>
  <c r="N29" i="2"/>
  <c r="K29" i="2"/>
  <c r="S28" i="2"/>
  <c r="S27" i="2"/>
  <c r="S26" i="2"/>
  <c r="S25" i="2"/>
  <c r="N25" i="2"/>
  <c r="K25" i="2"/>
  <c r="S24" i="2"/>
  <c r="S23" i="2"/>
  <c r="S22" i="2"/>
  <c r="S21" i="2"/>
  <c r="K21" i="2"/>
  <c r="M21" i="2"/>
  <c r="N21" i="2"/>
  <c r="S20" i="2"/>
  <c r="S19" i="2"/>
  <c r="S18" i="2"/>
  <c r="S17" i="2"/>
  <c r="K17" i="2"/>
  <c r="M17" i="2"/>
  <c r="N17" i="2"/>
  <c r="S16" i="2"/>
  <c r="S15" i="2"/>
  <c r="S14" i="2"/>
  <c r="S13" i="2"/>
  <c r="K13" i="2"/>
  <c r="M13" i="2"/>
  <c r="N13" i="2"/>
  <c r="S12" i="2"/>
  <c r="S11" i="2"/>
  <c r="S10" i="2"/>
  <c r="S9" i="2"/>
  <c r="K9" i="2"/>
  <c r="M9" i="2"/>
  <c r="N9" i="2"/>
  <c r="S8" i="2"/>
  <c r="S7" i="2"/>
  <c r="S6" i="2"/>
  <c r="S5" i="2"/>
  <c r="K5" i="2"/>
  <c r="M5" i="2"/>
  <c r="N5" i="2"/>
  <c r="S4" i="2"/>
  <c r="S3" i="2"/>
</calcChain>
</file>

<file path=xl/connections.xml><?xml version="1.0" encoding="utf-8"?>
<connections xmlns="http://schemas.openxmlformats.org/spreadsheetml/2006/main">
  <connection id="1" name="Methwni_EMY.csv" type="6" refreshedVersion="0" background="1" saveData="1">
    <textPr fileType="mac" sourceFile="Macintosh HD:Users:mariarizou:Desktop:Methwni_EMY.csv" decimal="," thousands="." tab="0" semicolon="1">
      <textFields count="17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<sst xmlns="http://schemas.openxmlformats.org/spreadsheetml/2006/main" count="45" uniqueCount="38">
  <si>
    <t>VISIBILITY</t>
  </si>
  <si>
    <t xml:space="preserve"> (mbar)</t>
  </si>
  <si>
    <t>(%)</t>
  </si>
  <si>
    <t>(knot=1,85km/hr)</t>
  </si>
  <si>
    <t>(mm)</t>
  </si>
  <si>
    <t>(oktas)</t>
  </si>
  <si>
    <t>Td (δρόσου)</t>
  </si>
  <si>
    <t>Χ&gt;0</t>
  </si>
  <si>
    <r>
      <t>(</t>
    </r>
    <r>
      <rPr>
        <vertAlign val="superscript"/>
        <sz val="14"/>
        <color theme="1"/>
        <rFont val="Calibri"/>
        <scheme val="minor"/>
      </rPr>
      <t>o</t>
    </r>
    <r>
      <rPr>
        <sz val="14"/>
        <color theme="1"/>
        <rFont val="Calibri"/>
        <scheme val="minor"/>
      </rPr>
      <t>C)</t>
    </r>
  </si>
  <si>
    <t>UNITS</t>
  </si>
  <si>
    <t>Πίεση</t>
  </si>
  <si>
    <t>T μέση</t>
  </si>
  <si>
    <t>Διεύθυνση ανέμου</t>
  </si>
  <si>
    <t>Ταχύτητα ανέμου</t>
  </si>
  <si>
    <t>Συννεφο κάλυψη</t>
  </si>
  <si>
    <t>Ύψος Βροχής</t>
  </si>
  <si>
    <t>STATIONID</t>
  </si>
  <si>
    <t>OBSERVATIONYEAR</t>
  </si>
  <si>
    <t>OBSERVATIONMONTH</t>
  </si>
  <si>
    <t>OBSERV DAY</t>
  </si>
  <si>
    <t>HR</t>
  </si>
  <si>
    <r>
      <t>T</t>
    </r>
    <r>
      <rPr>
        <b/>
        <vertAlign val="subscript"/>
        <sz val="14"/>
        <color theme="1"/>
        <rFont val="Calibri"/>
        <scheme val="minor"/>
      </rPr>
      <t>a</t>
    </r>
    <r>
      <rPr>
        <b/>
        <sz val="14"/>
        <color theme="1"/>
        <rFont val="Calibri"/>
        <scheme val="minor"/>
      </rPr>
      <t>=DRYTEMP</t>
    </r>
  </si>
  <si>
    <t>WETTEMP</t>
  </si>
  <si>
    <t>MAXTEMP</t>
  </si>
  <si>
    <t>MINTEMP</t>
  </si>
  <si>
    <t>RH</t>
  </si>
  <si>
    <r>
      <t xml:space="preserve">X-axis: </t>
    </r>
    <r>
      <rPr>
        <sz val="18"/>
        <color rgb="FF000000"/>
        <rFont val="Calibri"/>
        <scheme val="minor"/>
      </rPr>
      <t xml:space="preserve">Day &amp; HR </t>
    </r>
    <r>
      <rPr>
        <sz val="12"/>
        <color rgb="FF000000"/>
        <rFont val="Calibri"/>
        <scheme val="minor"/>
      </rPr>
      <t>(2 στήλες)</t>
    </r>
  </si>
  <si>
    <r>
      <t xml:space="preserve"> Νέφωση 0 </t>
    </r>
    <r>
      <rPr>
        <sz val="14"/>
        <rFont val="Candara"/>
      </rPr>
      <t>δηλώνει ανέφελο ουρανό, ενώ</t>
    </r>
    <r>
      <rPr>
        <b/>
        <sz val="14"/>
        <rFont val="Candara"/>
      </rPr>
      <t xml:space="preserve"> 8/8 </t>
    </r>
    <r>
      <rPr>
        <sz val="14"/>
        <rFont val="Candara"/>
      </rPr>
      <t>δηλώνει εντελώς νεφοσκεπή. Μετατρέπεται σε % με την μέθοδο των τριών</t>
    </r>
  </si>
  <si>
    <r>
      <t>Τ</t>
    </r>
    <r>
      <rPr>
        <b/>
        <vertAlign val="subscript"/>
        <sz val="14"/>
        <rFont val="Candara"/>
      </rPr>
      <t>a</t>
    </r>
    <r>
      <rPr>
        <b/>
        <sz val="14"/>
        <rFont val="Candara"/>
      </rPr>
      <t xml:space="preserve">=Θερμοκρασία αέρα = </t>
    </r>
    <r>
      <rPr>
        <sz val="14"/>
        <rFont val="Candara"/>
      </rPr>
      <t>θερμοκρασία ξηρού θερμομέτρου (Τ μέση υπολογίστηκε ως ημιάθροισμα Tmin και Tmax, δεν χρησιμοποιείται)</t>
    </r>
  </si>
  <si>
    <t>(o, μοίρες)</t>
  </si>
  <si>
    <r>
      <rPr>
        <sz val="18"/>
        <color rgb="FF000000"/>
        <rFont val="Calibri"/>
        <scheme val="minor"/>
      </rPr>
      <t>Διαγράμματα</t>
    </r>
    <r>
      <rPr>
        <b/>
        <sz val="18"/>
        <color rgb="FF000000"/>
        <rFont val="Calibri"/>
        <scheme val="minor"/>
      </rPr>
      <t xml:space="preserve"> A (1), A (2) &amp; Β (1): </t>
    </r>
    <r>
      <rPr>
        <sz val="18"/>
        <color rgb="FF000000"/>
        <rFont val="Calibri"/>
        <scheme val="minor"/>
      </rPr>
      <t>τύπος γραφήματος</t>
    </r>
    <r>
      <rPr>
        <b/>
        <sz val="18"/>
        <color rgb="FF000000"/>
        <rFont val="Calibri"/>
        <scheme val="minor"/>
      </rPr>
      <t xml:space="preserve"> "3 Γραμμές"</t>
    </r>
  </si>
  <si>
    <r>
      <rPr>
        <sz val="18"/>
        <color rgb="FF000000"/>
        <rFont val="Calibri"/>
        <scheme val="minor"/>
      </rPr>
      <t>Διαγράμματα</t>
    </r>
    <r>
      <rPr>
        <b/>
        <sz val="18"/>
        <color rgb="FF000000"/>
        <rFont val="Calibri"/>
        <scheme val="minor"/>
      </rPr>
      <t xml:space="preserve"> (α), (β), (γ) και (δ): </t>
    </r>
    <r>
      <rPr>
        <sz val="18"/>
        <color rgb="FF000000"/>
        <rFont val="Calibri"/>
        <scheme val="minor"/>
      </rPr>
      <t>τύπος γραφήματος</t>
    </r>
    <r>
      <rPr>
        <b/>
        <sz val="18"/>
        <color rgb="FF000000"/>
        <rFont val="Calibri"/>
        <scheme val="minor"/>
      </rPr>
      <t xml:space="preserve"> "2 Γραμμές"</t>
    </r>
  </si>
  <si>
    <t>Elevation: 53 metres (175 feet) -- validated against 51 metres (168 feet) from Google</t>
  </si>
  <si>
    <t>Latitude: 36.8253°</t>
  </si>
  <si>
    <t>Longitude: 21.7044°</t>
  </si>
  <si>
    <r>
      <t xml:space="preserve">Location: </t>
    </r>
    <r>
      <rPr>
        <b/>
        <sz val="10"/>
        <color theme="1"/>
        <rFont val="Times"/>
      </rPr>
      <t>Methoni</t>
    </r>
    <r>
      <rPr>
        <sz val="10"/>
        <color theme="1"/>
        <rFont val="Times"/>
      </rPr>
      <t>, LI, Greece</t>
    </r>
  </si>
  <si>
    <r>
      <t xml:space="preserve">Σχήμα 1: 3-D πλάγια όψη, προς </t>
    </r>
    <r>
      <rPr>
        <b/>
        <sz val="12"/>
        <color theme="1"/>
        <rFont val="Calibri"/>
        <family val="2"/>
        <scheme val="minor"/>
      </rPr>
      <t>Βορρά,</t>
    </r>
    <r>
      <rPr>
        <sz val="12"/>
        <color theme="1"/>
        <rFont val="Calibri"/>
        <family val="2"/>
        <scheme val="minor"/>
      </rPr>
      <t xml:space="preserve"> της τοπογραφίας πέριξ του σταθμού της ΕΜΥ στην Μεθώνη Μεσσηνίας</t>
    </r>
  </si>
  <si>
    <r>
      <t xml:space="preserve">Σχήμα 2: 3-D πλάγια όψη, προς </t>
    </r>
    <r>
      <rPr>
        <b/>
        <sz val="12"/>
        <color theme="1"/>
        <rFont val="Calibri"/>
        <family val="2"/>
        <scheme val="minor"/>
      </rPr>
      <t>Ανατολή,</t>
    </r>
    <r>
      <rPr>
        <sz val="12"/>
        <color theme="1"/>
        <rFont val="Calibri"/>
        <family val="2"/>
        <scheme val="minor"/>
      </rPr>
      <t xml:space="preserve"> της τοπογραφίας πέριξ του σταθμού της ΕΜΥ στην Μεθώνη Μεσσηνίας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</si>
</sst>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4"/>
      <color theme="1"/>
      <name val="Calibri"/>
      <scheme val="minor"/>
    </font>
    <font>
      <vertAlign val="superscript"/>
      <sz val="14"/>
      <color theme="1"/>
      <name val="Calibri"/>
      <scheme val="minor"/>
    </font>
    <font>
      <b/>
      <sz val="14"/>
      <color theme="1"/>
      <name val="Calibri"/>
      <scheme val="minor"/>
    </font>
    <font>
      <b/>
      <sz val="18"/>
      <color theme="1"/>
      <name val="Calibri"/>
      <scheme val="minor"/>
    </font>
    <font>
      <b/>
      <sz val="14"/>
      <name val="Candara"/>
    </font>
    <font>
      <sz val="14"/>
      <name val="Candara"/>
    </font>
    <font>
      <b/>
      <sz val="18"/>
      <color rgb="FF000000"/>
      <name val="Calibri"/>
      <scheme val="minor"/>
    </font>
    <font>
      <sz val="18"/>
      <color rgb="FF000000"/>
      <name val="Calibri"/>
      <scheme val="minor"/>
    </font>
    <font>
      <b/>
      <vertAlign val="subscript"/>
      <sz val="14"/>
      <color theme="1"/>
      <name val="Calibri"/>
      <scheme val="minor"/>
    </font>
    <font>
      <sz val="12"/>
      <color rgb="FF000000"/>
      <name val="Calibri"/>
      <scheme val="minor"/>
    </font>
    <font>
      <b/>
      <vertAlign val="subscript"/>
      <sz val="14"/>
      <name val="Candara"/>
    </font>
    <font>
      <sz val="10"/>
      <color theme="1"/>
      <name val="Times"/>
    </font>
    <font>
      <b/>
      <sz val="10"/>
      <color theme="1"/>
      <name val="Times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43FF5A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CC"/>
        <bgColor rgb="FF000000"/>
      </patternFill>
    </fill>
    <fill>
      <patternFill patternType="solid">
        <fgColor rgb="FF24FB2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00FF00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rgb="FF000000"/>
      </right>
      <top/>
      <bottom/>
      <diagonal/>
    </border>
  </borders>
  <cellStyleXfs count="195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36">
    <xf numFmtId="0" fontId="0" fillId="0" borderId="0" xfId="0"/>
    <xf numFmtId="0" fontId="0" fillId="0" borderId="0" xfId="0" applyFill="1"/>
    <xf numFmtId="0" fontId="4" fillId="0" borderId="0" xfId="0" applyFont="1"/>
    <xf numFmtId="0" fontId="6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0" fillId="0" borderId="2" xfId="0" applyFill="1" applyBorder="1"/>
    <xf numFmtId="4" fontId="0" fillId="0" borderId="2" xfId="0" applyNumberFormat="1" applyFill="1" applyBorder="1"/>
    <xf numFmtId="3" fontId="0" fillId="0" borderId="2" xfId="0" applyNumberFormat="1" applyFill="1" applyBorder="1"/>
    <xf numFmtId="0" fontId="1" fillId="0" borderId="2" xfId="0" applyFont="1" applyFill="1" applyBorder="1"/>
    <xf numFmtId="2" fontId="0" fillId="0" borderId="2" xfId="0" applyNumberFormat="1" applyFill="1" applyBorder="1"/>
    <xf numFmtId="0" fontId="7" fillId="0" borderId="0" xfId="0" applyFont="1" applyFill="1" applyBorder="1" applyAlignment="1">
      <alignment horizontal="left"/>
    </xf>
    <xf numFmtId="0" fontId="4" fillId="2" borderId="3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" fontId="0" fillId="0" borderId="0" xfId="0" applyNumberFormat="1"/>
    <xf numFmtId="2" fontId="0" fillId="0" borderId="0" xfId="0" applyNumberFormat="1"/>
    <xf numFmtId="3" fontId="0" fillId="0" borderId="0" xfId="0" applyNumberFormat="1"/>
    <xf numFmtId="2" fontId="0" fillId="0" borderId="0" xfId="0" applyNumberFormat="1" applyFill="1"/>
    <xf numFmtId="0" fontId="4" fillId="0" borderId="2" xfId="0" applyFont="1" applyBorder="1" applyAlignment="1">
      <alignment horizontal="center"/>
    </xf>
    <xf numFmtId="0" fontId="7" fillId="0" borderId="0" xfId="0" applyFont="1" applyAlignment="1">
      <alignment horizontal="left"/>
    </xf>
    <xf numFmtId="0" fontId="0" fillId="4" borderId="0" xfId="0" applyFill="1"/>
    <xf numFmtId="0" fontId="8" fillId="0" borderId="0" xfId="0" applyFont="1" applyAlignment="1">
      <alignment horizontal="left" vertical="center" indent="2"/>
    </xf>
    <xf numFmtId="0" fontId="10" fillId="0" borderId="0" xfId="0" applyFont="1" applyAlignment="1">
      <alignment horizontal="left"/>
    </xf>
    <xf numFmtId="0" fontId="10" fillId="5" borderId="0" xfId="0" applyFont="1" applyFill="1" applyAlignment="1">
      <alignment horizontal="left"/>
    </xf>
    <xf numFmtId="0" fontId="10" fillId="5" borderId="5" xfId="0" applyFont="1" applyFill="1" applyBorder="1" applyAlignment="1">
      <alignment horizontal="left"/>
    </xf>
    <xf numFmtId="0" fontId="4" fillId="0" borderId="2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 vertical="center" wrapText="1"/>
    </xf>
    <xf numFmtId="0" fontId="6" fillId="6" borderId="3" xfId="0" applyFont="1" applyFill="1" applyBorder="1" applyAlignment="1">
      <alignment horizontal="left" vertical="center" wrapText="1"/>
    </xf>
    <xf numFmtId="0" fontId="0" fillId="7" borderId="0" xfId="0" applyFill="1"/>
    <xf numFmtId="0" fontId="4" fillId="8" borderId="2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 vertical="center"/>
    </xf>
    <xf numFmtId="0" fontId="10" fillId="4" borderId="0" xfId="0" applyFont="1" applyFill="1" applyAlignment="1">
      <alignment horizontal="left"/>
    </xf>
    <xf numFmtId="0" fontId="15" fillId="0" borderId="0" xfId="0" applyFont="1" applyAlignment="1">
      <alignment horizontal="left" vertical="center"/>
    </xf>
  </cellXfs>
  <cellStyles count="195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Followed Hyperlink" xfId="188" builtinId="9" hidden="1"/>
    <cellStyle name="Followed Hyperlink" xfId="190" builtinId="9" hidden="1"/>
    <cellStyle name="Followed Hyperlink" xfId="192" builtinId="9" hidden="1"/>
    <cellStyle name="Followed Hyperlink" xfId="194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Normal" xfId="0" builtinId="0"/>
  </cellStyles>
  <dxfs count="0"/>
  <tableStyles count="0" defaultTableStyle="TableStyleMedium9" defaultPivotStyle="PivotStyleMedium4"/>
  <colors>
    <mruColors>
      <color rgb="FF56EB1B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Relationship Id="rId2" Type="http://schemas.openxmlformats.org/officeDocument/2006/relationships/image" Target="../media/image2.jpg"/><Relationship Id="rId3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33</xdr:col>
      <xdr:colOff>78740</xdr:colOff>
      <xdr:row>128</xdr:row>
      <xdr:rowOff>55880</xdr:rowOff>
    </xdr:from>
    <xdr:to>
      <xdr:col>39</xdr:col>
      <xdr:colOff>788844</xdr:colOff>
      <xdr:row>145</xdr:row>
      <xdr:rowOff>177961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230340" y="2057400"/>
          <a:ext cx="5647864" cy="3403761"/>
        </a:xfrm>
        <a:prstGeom prst="rect">
          <a:avLst/>
        </a:prstGeom>
      </xdr:spPr>
    </xdr:pic>
    <xdr:clientData/>
  </xdr:twoCellAnchor>
  <xdr:twoCellAnchor editAs="oneCell">
    <xdr:from>
      <xdr:col>33</xdr:col>
      <xdr:colOff>88900</xdr:colOff>
      <xdr:row>148</xdr:row>
      <xdr:rowOff>159530</xdr:rowOff>
    </xdr:from>
    <xdr:to>
      <xdr:col>39</xdr:col>
      <xdr:colOff>787400</xdr:colOff>
      <xdr:row>174</xdr:row>
      <xdr:rowOff>51902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240500" y="5950730"/>
          <a:ext cx="5651500" cy="4845372"/>
        </a:xfrm>
        <a:prstGeom prst="rect">
          <a:avLst/>
        </a:prstGeom>
      </xdr:spPr>
    </xdr:pic>
    <xdr:clientData/>
  </xdr:twoCellAnchor>
  <xdr:twoCellAnchor>
    <xdr:from>
      <xdr:col>36</xdr:col>
      <xdr:colOff>2636</xdr:colOff>
      <xdr:row>0</xdr:row>
      <xdr:rowOff>20320</xdr:rowOff>
    </xdr:from>
    <xdr:to>
      <xdr:col>39</xdr:col>
      <xdr:colOff>202207</xdr:colOff>
      <xdr:row>128</xdr:row>
      <xdr:rowOff>30480</xdr:rowOff>
    </xdr:to>
    <xdr:grpSp>
      <xdr:nvGrpSpPr>
        <xdr:cNvPr id="4" name="Group 3"/>
        <xdr:cNvGrpSpPr/>
      </xdr:nvGrpSpPr>
      <xdr:grpSpPr>
        <a:xfrm>
          <a:off x="21630736" y="20320"/>
          <a:ext cx="2676071" cy="1991360"/>
          <a:chOff x="21350066" y="8210087"/>
          <a:chExt cx="3472703" cy="2733079"/>
        </a:xfrm>
      </xdr:grpSpPr>
      <xdr:pic>
        <xdr:nvPicPr>
          <xdr:cNvPr id="5" name="Picture 4"/>
          <xdr:cNvPicPr>
            <a:picLocks noChangeAspect="1"/>
          </xdr:cNvPicPr>
        </xdr:nvPicPr>
        <xdr:blipFill rotWithShape="1">
          <a:blip xmlns:r="http://schemas.openxmlformats.org/officeDocument/2006/relationships" r:embed="rId3"/>
          <a:srcRect t="7106" r="1528"/>
          <a:stretch/>
        </xdr:blipFill>
        <xdr:spPr>
          <a:xfrm>
            <a:off x="21350066" y="8210087"/>
            <a:ext cx="3472703" cy="2733079"/>
          </a:xfrm>
          <a:prstGeom prst="rect">
            <a:avLst/>
          </a:prstGeom>
        </xdr:spPr>
      </xdr:pic>
      <xdr:sp macro="" textlink="">
        <xdr:nvSpPr>
          <xdr:cNvPr id="6" name="TextBox 5"/>
          <xdr:cNvSpPr txBox="1"/>
        </xdr:nvSpPr>
        <xdr:spPr>
          <a:xfrm>
            <a:off x="21739657" y="10626485"/>
            <a:ext cx="2854758" cy="302877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https://www.ecoweather.gr/anemos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50"/>
  <sheetViews>
    <sheetView tabSelected="1" topLeftCell="W1" workbookViewId="0">
      <selection activeCell="AQ141" sqref="AQ141"/>
    </sheetView>
  </sheetViews>
  <sheetFormatPr baseColWidth="10" defaultRowHeight="15" x14ac:dyDescent="0"/>
  <cols>
    <col min="1" max="1" width="6.6640625" style="1" hidden="1" customWidth="1"/>
    <col min="2" max="2" width="6.1640625" hidden="1" customWidth="1"/>
    <col min="3" max="3" width="3.83203125" hidden="1" customWidth="1"/>
    <col min="4" max="4" width="8" customWidth="1"/>
    <col min="5" max="5" width="4" bestFit="1" customWidth="1"/>
    <col min="6" max="6" width="15" bestFit="1" customWidth="1"/>
    <col min="7" max="7" width="8.33203125" customWidth="1"/>
    <col min="8" max="8" width="11.5" hidden="1" customWidth="1"/>
    <col min="9" max="9" width="10.6640625" hidden="1" customWidth="1"/>
    <col min="10" max="10" width="9.83203125" hidden="1" customWidth="1"/>
    <col min="11" max="11" width="9" customWidth="1"/>
    <col min="12" max="12" width="3.83203125" bestFit="1" customWidth="1"/>
    <col min="13" max="13" width="6.33203125" hidden="1" customWidth="1"/>
    <col min="14" max="14" width="12.1640625" hidden="1" customWidth="1"/>
    <col min="15" max="15" width="11.83203125" customWidth="1"/>
    <col min="16" max="16" width="19" customWidth="1"/>
    <col min="17" max="17" width="10.5" hidden="1" customWidth="1"/>
    <col min="18" max="18" width="10.6640625" customWidth="1"/>
    <col min="19" max="19" width="12.33203125" bestFit="1" customWidth="1"/>
    <col min="20" max="20" width="8.5" bestFit="1" customWidth="1"/>
  </cols>
  <sheetData>
    <row r="1" spans="1:35" ht="23">
      <c r="B1" s="2"/>
      <c r="C1" s="2"/>
      <c r="D1" s="2" t="s">
        <v>9</v>
      </c>
      <c r="E1" s="2"/>
      <c r="F1" s="21" t="s">
        <v>1</v>
      </c>
      <c r="G1" s="21" t="s">
        <v>8</v>
      </c>
      <c r="H1" s="21" t="s">
        <v>8</v>
      </c>
      <c r="I1" s="21" t="s">
        <v>8</v>
      </c>
      <c r="J1" s="21" t="s">
        <v>8</v>
      </c>
      <c r="K1" s="28" t="s">
        <v>8</v>
      </c>
      <c r="L1" s="28" t="s">
        <v>2</v>
      </c>
      <c r="M1" s="21"/>
      <c r="N1" s="21" t="s">
        <v>8</v>
      </c>
      <c r="O1" s="21" t="s">
        <v>29</v>
      </c>
      <c r="P1" s="29" t="s">
        <v>3</v>
      </c>
      <c r="Q1" s="21"/>
      <c r="R1" s="32" t="s">
        <v>5</v>
      </c>
      <c r="S1" s="32" t="s">
        <v>2</v>
      </c>
      <c r="T1" s="28" t="s">
        <v>4</v>
      </c>
      <c r="V1" s="22"/>
      <c r="X1" s="22"/>
      <c r="Y1" s="25" t="s">
        <v>26</v>
      </c>
      <c r="Z1" s="25"/>
      <c r="AA1" s="25"/>
      <c r="AB1" s="26" t="s">
        <v>31</v>
      </c>
      <c r="AC1" s="26"/>
      <c r="AD1" s="26"/>
      <c r="AE1" s="26"/>
      <c r="AF1" s="27"/>
      <c r="AG1" s="26"/>
      <c r="AH1" s="34"/>
      <c r="AI1" s="23"/>
    </row>
    <row r="2" spans="1:35" ht="37" thickBot="1">
      <c r="A2" s="1" t="s">
        <v>16</v>
      </c>
      <c r="B2" s="2" t="s">
        <v>17</v>
      </c>
      <c r="C2" s="2" t="s">
        <v>18</v>
      </c>
      <c r="D2" s="15" t="s">
        <v>19</v>
      </c>
      <c r="E2" s="16" t="s">
        <v>20</v>
      </c>
      <c r="F2" s="3" t="s">
        <v>10</v>
      </c>
      <c r="G2" s="30" t="s">
        <v>21</v>
      </c>
      <c r="H2" s="4" t="s">
        <v>22</v>
      </c>
      <c r="I2" s="4" t="s">
        <v>23</v>
      </c>
      <c r="J2" s="4" t="s">
        <v>24</v>
      </c>
      <c r="K2" s="33" t="s">
        <v>11</v>
      </c>
      <c r="L2" s="3" t="s">
        <v>25</v>
      </c>
      <c r="M2" s="4" t="s">
        <v>7</v>
      </c>
      <c r="N2" s="5" t="s">
        <v>6</v>
      </c>
      <c r="O2" s="14" t="s">
        <v>12</v>
      </c>
      <c r="P2" s="6" t="s">
        <v>13</v>
      </c>
      <c r="Q2" s="7" t="s">
        <v>0</v>
      </c>
      <c r="R2" s="14" t="s">
        <v>14</v>
      </c>
      <c r="S2" s="14" t="s">
        <v>14</v>
      </c>
      <c r="T2" s="6" t="s">
        <v>15</v>
      </c>
      <c r="X2" s="13"/>
      <c r="AB2" s="26" t="s">
        <v>30</v>
      </c>
      <c r="AC2" s="23"/>
      <c r="AD2" s="23"/>
      <c r="AE2" s="23"/>
      <c r="AF2" s="23"/>
      <c r="AG2" s="23"/>
      <c r="AH2" s="23"/>
      <c r="AI2" s="23"/>
    </row>
    <row r="3" spans="1:35" hidden="1">
      <c r="A3" s="1">
        <v>16734</v>
      </c>
      <c r="B3">
        <v>2000</v>
      </c>
      <c r="C3">
        <v>1</v>
      </c>
      <c r="D3">
        <v>1</v>
      </c>
      <c r="E3">
        <v>0</v>
      </c>
      <c r="F3" s="17">
        <v>1016.8</v>
      </c>
      <c r="G3">
        <v>11.6</v>
      </c>
      <c r="H3">
        <v>8</v>
      </c>
      <c r="L3">
        <v>58</v>
      </c>
      <c r="O3">
        <v>320</v>
      </c>
      <c r="P3">
        <v>18</v>
      </c>
      <c r="Q3">
        <v>20</v>
      </c>
      <c r="R3">
        <v>4</v>
      </c>
      <c r="S3">
        <f>(R3/8)*100</f>
        <v>50</v>
      </c>
    </row>
    <row r="4" spans="1:35" hidden="1">
      <c r="A4" s="1">
        <v>16734</v>
      </c>
      <c r="B4">
        <v>2000</v>
      </c>
      <c r="C4">
        <v>1</v>
      </c>
      <c r="D4">
        <v>1</v>
      </c>
      <c r="E4">
        <v>3</v>
      </c>
      <c r="F4" s="17">
        <v>1017.3</v>
      </c>
      <c r="G4">
        <v>11.6</v>
      </c>
      <c r="H4">
        <v>7.8</v>
      </c>
      <c r="L4">
        <v>56</v>
      </c>
      <c r="O4">
        <v>290</v>
      </c>
      <c r="P4">
        <v>18</v>
      </c>
      <c r="Q4">
        <v>20</v>
      </c>
      <c r="R4">
        <v>2</v>
      </c>
      <c r="S4">
        <f t="shared" ref="S4:S67" si="0">(R4/8)*100</f>
        <v>25</v>
      </c>
    </row>
    <row r="5" spans="1:35" hidden="1">
      <c r="A5" s="1">
        <v>16734</v>
      </c>
      <c r="B5">
        <v>2000</v>
      </c>
      <c r="C5">
        <v>1</v>
      </c>
      <c r="D5">
        <v>1</v>
      </c>
      <c r="E5">
        <v>6</v>
      </c>
      <c r="F5" s="17">
        <v>1018.6</v>
      </c>
      <c r="G5">
        <v>11.4</v>
      </c>
      <c r="H5">
        <v>8</v>
      </c>
      <c r="I5">
        <v>12.4</v>
      </c>
      <c r="J5">
        <v>10.199999999999999</v>
      </c>
      <c r="K5">
        <f>(I5+J5)/2</f>
        <v>11.3</v>
      </c>
      <c r="L5">
        <v>60</v>
      </c>
      <c r="M5">
        <f>LN(L5/100)+((17.27*K5)/(237.3+K5))</f>
        <v>0.2741743762340092</v>
      </c>
      <c r="N5" s="18">
        <f>(237.3*M5)/(17.27-M5)</f>
        <v>3.8280917279683067</v>
      </c>
      <c r="O5">
        <v>290</v>
      </c>
      <c r="P5">
        <v>15</v>
      </c>
      <c r="Q5">
        <v>20</v>
      </c>
      <c r="R5">
        <v>4</v>
      </c>
      <c r="S5">
        <f t="shared" si="0"/>
        <v>50</v>
      </c>
    </row>
    <row r="6" spans="1:35" hidden="1">
      <c r="A6" s="1">
        <v>16734</v>
      </c>
      <c r="B6">
        <v>2000</v>
      </c>
      <c r="C6">
        <v>1</v>
      </c>
      <c r="D6">
        <v>1</v>
      </c>
      <c r="E6">
        <v>9</v>
      </c>
      <c r="F6" s="17">
        <v>1019.9</v>
      </c>
      <c r="G6">
        <v>12.2</v>
      </c>
      <c r="H6">
        <v>8.4</v>
      </c>
      <c r="L6">
        <v>56</v>
      </c>
      <c r="O6">
        <v>320</v>
      </c>
      <c r="P6">
        <v>15</v>
      </c>
      <c r="Q6">
        <v>20</v>
      </c>
      <c r="R6">
        <v>5</v>
      </c>
      <c r="S6">
        <f t="shared" si="0"/>
        <v>62.5</v>
      </c>
    </row>
    <row r="7" spans="1:35" hidden="1">
      <c r="A7" s="1">
        <v>16734</v>
      </c>
      <c r="B7">
        <v>2000</v>
      </c>
      <c r="C7">
        <v>1</v>
      </c>
      <c r="D7">
        <v>1</v>
      </c>
      <c r="E7">
        <v>12</v>
      </c>
      <c r="F7" s="17">
        <v>1019.3</v>
      </c>
      <c r="G7">
        <v>13.4</v>
      </c>
      <c r="H7">
        <v>9.4</v>
      </c>
      <c r="L7">
        <v>55</v>
      </c>
      <c r="O7">
        <v>290</v>
      </c>
      <c r="P7">
        <v>15</v>
      </c>
      <c r="Q7">
        <v>20</v>
      </c>
      <c r="R7">
        <v>4</v>
      </c>
      <c r="S7">
        <f t="shared" si="0"/>
        <v>50</v>
      </c>
    </row>
    <row r="8" spans="1:35" hidden="1">
      <c r="A8" s="1">
        <v>16734</v>
      </c>
      <c r="B8">
        <v>2000</v>
      </c>
      <c r="C8">
        <v>1</v>
      </c>
      <c r="D8">
        <v>1</v>
      </c>
      <c r="E8">
        <v>15</v>
      </c>
      <c r="F8" s="17">
        <v>1019.5</v>
      </c>
      <c r="G8">
        <v>10</v>
      </c>
      <c r="H8">
        <v>8</v>
      </c>
      <c r="L8">
        <v>74</v>
      </c>
      <c r="O8">
        <v>290</v>
      </c>
      <c r="P8">
        <v>6</v>
      </c>
      <c r="Q8">
        <v>20</v>
      </c>
      <c r="R8">
        <v>7</v>
      </c>
      <c r="S8">
        <f t="shared" si="0"/>
        <v>87.5</v>
      </c>
    </row>
    <row r="9" spans="1:35" hidden="1">
      <c r="A9" s="1">
        <v>16734</v>
      </c>
      <c r="B9">
        <v>2000</v>
      </c>
      <c r="C9">
        <v>1</v>
      </c>
      <c r="D9">
        <v>1</v>
      </c>
      <c r="E9">
        <v>18</v>
      </c>
      <c r="F9" s="17">
        <v>1020.2</v>
      </c>
      <c r="G9">
        <v>7</v>
      </c>
      <c r="H9">
        <v>5.6</v>
      </c>
      <c r="I9">
        <v>13.6</v>
      </c>
      <c r="J9">
        <v>6.4</v>
      </c>
      <c r="K9">
        <f>(I9+J9)/2</f>
        <v>10</v>
      </c>
      <c r="L9">
        <v>80</v>
      </c>
      <c r="M9">
        <f>LN(L9/100)+((17.27*K9)/(237.3+K9))</f>
        <v>0.47519854330770694</v>
      </c>
      <c r="N9" s="18">
        <f>(237.3*M9)/(17.27-M9)</f>
        <v>6.7142570644671169</v>
      </c>
      <c r="O9">
        <v>50</v>
      </c>
      <c r="P9">
        <v>14</v>
      </c>
      <c r="Q9">
        <v>20</v>
      </c>
      <c r="R9">
        <v>5</v>
      </c>
      <c r="S9">
        <f t="shared" si="0"/>
        <v>62.5</v>
      </c>
      <c r="T9">
        <v>0.2</v>
      </c>
    </row>
    <row r="10" spans="1:35" hidden="1">
      <c r="A10" s="1">
        <v>16734</v>
      </c>
      <c r="B10">
        <v>2000</v>
      </c>
      <c r="C10">
        <v>1</v>
      </c>
      <c r="D10">
        <v>1</v>
      </c>
      <c r="E10">
        <v>21</v>
      </c>
      <c r="F10" s="17">
        <v>1020.8</v>
      </c>
      <c r="G10">
        <v>8</v>
      </c>
      <c r="H10">
        <v>6.8</v>
      </c>
      <c r="L10">
        <v>83</v>
      </c>
      <c r="O10">
        <v>70</v>
      </c>
      <c r="P10">
        <v>8</v>
      </c>
      <c r="Q10">
        <v>15</v>
      </c>
      <c r="R10">
        <v>7</v>
      </c>
      <c r="S10">
        <f t="shared" si="0"/>
        <v>87.5</v>
      </c>
      <c r="T10">
        <v>0.3</v>
      </c>
    </row>
    <row r="11" spans="1:35" hidden="1">
      <c r="A11" s="1">
        <v>16734</v>
      </c>
      <c r="B11">
        <v>2000</v>
      </c>
      <c r="C11">
        <v>1</v>
      </c>
      <c r="D11">
        <v>2</v>
      </c>
      <c r="E11">
        <v>0</v>
      </c>
      <c r="F11" s="17">
        <v>1019.8</v>
      </c>
      <c r="G11">
        <v>6.2</v>
      </c>
      <c r="H11">
        <v>5.2</v>
      </c>
      <c r="L11">
        <v>85</v>
      </c>
      <c r="O11">
        <v>50</v>
      </c>
      <c r="P11">
        <v>4</v>
      </c>
      <c r="Q11">
        <v>15</v>
      </c>
      <c r="R11">
        <v>6</v>
      </c>
      <c r="S11">
        <f t="shared" si="0"/>
        <v>75</v>
      </c>
      <c r="T11">
        <v>0.5</v>
      </c>
    </row>
    <row r="12" spans="1:35" hidden="1">
      <c r="A12" s="1">
        <v>16734</v>
      </c>
      <c r="B12">
        <v>2000</v>
      </c>
      <c r="C12">
        <v>1</v>
      </c>
      <c r="D12">
        <v>2</v>
      </c>
      <c r="E12">
        <v>3</v>
      </c>
      <c r="F12" s="17">
        <v>1019.3</v>
      </c>
      <c r="G12">
        <v>5.8</v>
      </c>
      <c r="H12">
        <v>5</v>
      </c>
      <c r="L12">
        <v>88</v>
      </c>
      <c r="O12">
        <v>50</v>
      </c>
      <c r="P12">
        <v>12</v>
      </c>
      <c r="Q12">
        <v>15</v>
      </c>
      <c r="R12">
        <v>6</v>
      </c>
      <c r="S12">
        <f t="shared" si="0"/>
        <v>75</v>
      </c>
    </row>
    <row r="13" spans="1:35" hidden="1">
      <c r="A13" s="1">
        <v>16734</v>
      </c>
      <c r="B13">
        <v>2000</v>
      </c>
      <c r="C13">
        <v>1</v>
      </c>
      <c r="D13">
        <v>2</v>
      </c>
      <c r="E13">
        <v>6</v>
      </c>
      <c r="F13" s="17">
        <v>1019.1</v>
      </c>
      <c r="G13">
        <v>8.1999999999999993</v>
      </c>
      <c r="H13">
        <v>6.4</v>
      </c>
      <c r="I13">
        <v>9.4</v>
      </c>
      <c r="J13">
        <v>4.4000000000000004</v>
      </c>
      <c r="K13">
        <f>(I13+J13)/2</f>
        <v>6.9</v>
      </c>
      <c r="L13">
        <v>75</v>
      </c>
      <c r="M13">
        <f>LN(L13/100)+(17.27*K13)/(237.3+K13)</f>
        <v>0.20029090052119203</v>
      </c>
      <c r="N13" s="18">
        <f>(237.3*M13)/(17.27-M13)</f>
        <v>2.7844077726626333</v>
      </c>
      <c r="O13">
        <v>340</v>
      </c>
      <c r="P13">
        <v>10</v>
      </c>
      <c r="Q13">
        <v>20</v>
      </c>
      <c r="R13">
        <v>7</v>
      </c>
      <c r="S13">
        <f t="shared" si="0"/>
        <v>87.5</v>
      </c>
      <c r="T13">
        <v>0.8</v>
      </c>
    </row>
    <row r="14" spans="1:35" hidden="1">
      <c r="A14" s="1">
        <v>16734</v>
      </c>
      <c r="B14">
        <v>2000</v>
      </c>
      <c r="C14">
        <v>1</v>
      </c>
      <c r="D14">
        <v>2</v>
      </c>
      <c r="E14">
        <v>9</v>
      </c>
      <c r="F14" s="17">
        <v>1019.9</v>
      </c>
      <c r="G14">
        <v>11</v>
      </c>
      <c r="H14">
        <v>8.6</v>
      </c>
      <c r="L14">
        <v>71</v>
      </c>
      <c r="O14">
        <v>320</v>
      </c>
      <c r="P14">
        <v>10</v>
      </c>
      <c r="Q14">
        <v>20</v>
      </c>
      <c r="R14">
        <v>4</v>
      </c>
      <c r="S14">
        <f t="shared" si="0"/>
        <v>50</v>
      </c>
    </row>
    <row r="15" spans="1:35" hidden="1">
      <c r="A15" s="1">
        <v>16734</v>
      </c>
      <c r="B15">
        <v>2000</v>
      </c>
      <c r="C15">
        <v>1</v>
      </c>
      <c r="D15">
        <v>2</v>
      </c>
      <c r="E15">
        <v>12</v>
      </c>
      <c r="F15" s="17">
        <v>1018.7</v>
      </c>
      <c r="G15">
        <v>11.4</v>
      </c>
      <c r="H15">
        <v>8.4</v>
      </c>
      <c r="L15">
        <v>64</v>
      </c>
      <c r="O15">
        <v>320</v>
      </c>
      <c r="P15">
        <v>12</v>
      </c>
      <c r="Q15">
        <v>20</v>
      </c>
      <c r="R15">
        <v>6</v>
      </c>
      <c r="S15">
        <f t="shared" si="0"/>
        <v>75</v>
      </c>
      <c r="T15">
        <v>0.1</v>
      </c>
    </row>
    <row r="16" spans="1:35" hidden="1">
      <c r="A16" s="1">
        <v>16734</v>
      </c>
      <c r="B16">
        <v>2000</v>
      </c>
      <c r="C16">
        <v>1</v>
      </c>
      <c r="D16">
        <v>2</v>
      </c>
      <c r="E16">
        <v>15</v>
      </c>
      <c r="F16" s="17">
        <v>1018.5</v>
      </c>
      <c r="G16">
        <v>9.4</v>
      </c>
      <c r="H16">
        <v>7.2</v>
      </c>
      <c r="L16">
        <v>71</v>
      </c>
      <c r="O16">
        <v>320</v>
      </c>
      <c r="P16">
        <v>15</v>
      </c>
      <c r="Q16">
        <v>10</v>
      </c>
      <c r="R16">
        <v>7</v>
      </c>
      <c r="S16">
        <f t="shared" si="0"/>
        <v>87.5</v>
      </c>
    </row>
    <row r="17" spans="1:20" hidden="1">
      <c r="A17" s="1">
        <v>16734</v>
      </c>
      <c r="B17">
        <v>2000</v>
      </c>
      <c r="C17">
        <v>1</v>
      </c>
      <c r="D17">
        <v>2</v>
      </c>
      <c r="E17">
        <v>18</v>
      </c>
      <c r="F17" s="17">
        <v>1018.9</v>
      </c>
      <c r="G17">
        <v>8</v>
      </c>
      <c r="H17">
        <v>6.4</v>
      </c>
      <c r="I17">
        <v>12</v>
      </c>
      <c r="J17">
        <v>7</v>
      </c>
      <c r="K17">
        <f>(I17+J17)/2</f>
        <v>9.5</v>
      </c>
      <c r="L17">
        <v>77</v>
      </c>
      <c r="M17">
        <f>LN(L17/100)+(17.27*K17)/(237.3+K17)</f>
        <v>0.40340427962572206</v>
      </c>
      <c r="N17" s="18">
        <f>(237.3*M17)/(17.27-M17)</f>
        <v>5.6755872460705188</v>
      </c>
      <c r="O17">
        <v>50</v>
      </c>
      <c r="P17">
        <v>5</v>
      </c>
      <c r="Q17">
        <v>10</v>
      </c>
      <c r="R17">
        <v>3</v>
      </c>
      <c r="S17">
        <f t="shared" si="0"/>
        <v>37.5</v>
      </c>
      <c r="T17">
        <v>0.3</v>
      </c>
    </row>
    <row r="18" spans="1:20" hidden="1">
      <c r="A18" s="1">
        <v>16734</v>
      </c>
      <c r="B18">
        <v>2000</v>
      </c>
      <c r="C18">
        <v>1</v>
      </c>
      <c r="D18">
        <v>2</v>
      </c>
      <c r="E18">
        <v>21</v>
      </c>
      <c r="F18" s="19">
        <v>1019</v>
      </c>
      <c r="G18">
        <v>6.6</v>
      </c>
      <c r="H18">
        <v>5.2</v>
      </c>
      <c r="L18">
        <v>79</v>
      </c>
      <c r="O18">
        <v>50</v>
      </c>
      <c r="P18">
        <v>5</v>
      </c>
      <c r="Q18">
        <v>10</v>
      </c>
      <c r="R18">
        <v>2</v>
      </c>
      <c r="S18">
        <f t="shared" si="0"/>
        <v>25</v>
      </c>
    </row>
    <row r="19" spans="1:20" hidden="1">
      <c r="A19" s="1">
        <v>16734</v>
      </c>
      <c r="B19">
        <v>2000</v>
      </c>
      <c r="C19">
        <v>1</v>
      </c>
      <c r="D19">
        <v>3</v>
      </c>
      <c r="E19">
        <v>0</v>
      </c>
      <c r="F19" s="17">
        <v>1018.5</v>
      </c>
      <c r="G19">
        <v>3.8</v>
      </c>
      <c r="H19">
        <v>2.8</v>
      </c>
      <c r="L19">
        <v>84</v>
      </c>
      <c r="O19">
        <v>50</v>
      </c>
      <c r="P19">
        <v>5</v>
      </c>
      <c r="Q19">
        <v>10</v>
      </c>
      <c r="R19">
        <v>1</v>
      </c>
      <c r="S19">
        <f t="shared" si="0"/>
        <v>12.5</v>
      </c>
    </row>
    <row r="20" spans="1:20" hidden="1">
      <c r="A20" s="1">
        <v>16734</v>
      </c>
      <c r="B20">
        <v>2000</v>
      </c>
      <c r="C20">
        <v>1</v>
      </c>
      <c r="D20">
        <v>3</v>
      </c>
      <c r="E20">
        <v>3</v>
      </c>
      <c r="F20" s="17">
        <v>1018.4</v>
      </c>
      <c r="G20">
        <v>3.4</v>
      </c>
      <c r="H20">
        <v>2.4</v>
      </c>
      <c r="L20">
        <v>83</v>
      </c>
      <c r="O20">
        <v>50</v>
      </c>
      <c r="P20">
        <v>5</v>
      </c>
      <c r="Q20">
        <v>10</v>
      </c>
      <c r="R20">
        <v>1</v>
      </c>
      <c r="S20">
        <f t="shared" si="0"/>
        <v>12.5</v>
      </c>
    </row>
    <row r="21" spans="1:20" hidden="1">
      <c r="A21" s="1">
        <v>16734</v>
      </c>
      <c r="B21">
        <v>2000</v>
      </c>
      <c r="C21">
        <v>1</v>
      </c>
      <c r="D21">
        <v>3</v>
      </c>
      <c r="E21">
        <v>6</v>
      </c>
      <c r="F21" s="17">
        <v>1018.9</v>
      </c>
      <c r="G21">
        <v>2.8</v>
      </c>
      <c r="H21">
        <v>1.8</v>
      </c>
      <c r="I21">
        <v>8.1999999999999993</v>
      </c>
      <c r="J21">
        <v>1.4</v>
      </c>
      <c r="K21">
        <f>(I21+J21)/2</f>
        <v>4.8</v>
      </c>
      <c r="L21">
        <v>83</v>
      </c>
      <c r="M21">
        <f>LN(L21/100)+(17.27*K21)/(237.3+K21)</f>
        <v>0.15607438711210003</v>
      </c>
      <c r="N21" s="18">
        <f>(237.3*M21)/(17.27-M21)</f>
        <v>2.1641120161122167</v>
      </c>
      <c r="O21">
        <v>90</v>
      </c>
      <c r="P21">
        <v>8</v>
      </c>
      <c r="Q21">
        <v>15</v>
      </c>
      <c r="R21">
        <v>5</v>
      </c>
      <c r="S21">
        <f t="shared" si="0"/>
        <v>62.5</v>
      </c>
    </row>
    <row r="22" spans="1:20" hidden="1">
      <c r="A22" s="1">
        <v>16734</v>
      </c>
      <c r="B22">
        <v>2000</v>
      </c>
      <c r="C22">
        <v>1</v>
      </c>
      <c r="D22">
        <v>3</v>
      </c>
      <c r="E22">
        <v>9</v>
      </c>
      <c r="F22" s="17">
        <v>1020.2</v>
      </c>
      <c r="G22">
        <v>9</v>
      </c>
      <c r="H22">
        <v>5.8</v>
      </c>
      <c r="L22">
        <v>59</v>
      </c>
      <c r="O22">
        <v>70</v>
      </c>
      <c r="P22">
        <v>6</v>
      </c>
      <c r="Q22">
        <v>20</v>
      </c>
      <c r="R22">
        <v>5</v>
      </c>
      <c r="S22">
        <f t="shared" si="0"/>
        <v>62.5</v>
      </c>
    </row>
    <row r="23" spans="1:20" hidden="1">
      <c r="A23" s="1">
        <v>16734</v>
      </c>
      <c r="B23">
        <v>2000</v>
      </c>
      <c r="C23">
        <v>1</v>
      </c>
      <c r="D23">
        <v>3</v>
      </c>
      <c r="E23">
        <v>12</v>
      </c>
      <c r="F23" s="17">
        <v>1019.8</v>
      </c>
      <c r="G23">
        <v>11.6</v>
      </c>
      <c r="H23">
        <v>7</v>
      </c>
      <c r="L23">
        <v>47</v>
      </c>
      <c r="O23">
        <v>0</v>
      </c>
      <c r="P23">
        <v>0</v>
      </c>
      <c r="Q23">
        <v>20</v>
      </c>
      <c r="R23">
        <v>5</v>
      </c>
      <c r="S23">
        <f t="shared" si="0"/>
        <v>62.5</v>
      </c>
    </row>
    <row r="24" spans="1:20" hidden="1">
      <c r="A24" s="1">
        <v>16734</v>
      </c>
      <c r="B24">
        <v>2000</v>
      </c>
      <c r="C24">
        <v>1</v>
      </c>
      <c r="D24">
        <v>3</v>
      </c>
      <c r="E24">
        <v>15</v>
      </c>
      <c r="F24" s="17">
        <v>1019.8</v>
      </c>
      <c r="G24">
        <v>9</v>
      </c>
      <c r="H24">
        <v>5.6</v>
      </c>
      <c r="L24">
        <v>56</v>
      </c>
      <c r="O24">
        <v>50</v>
      </c>
      <c r="P24">
        <v>7</v>
      </c>
      <c r="Q24">
        <v>20</v>
      </c>
      <c r="R24">
        <v>4</v>
      </c>
      <c r="S24">
        <f t="shared" si="0"/>
        <v>50</v>
      </c>
    </row>
    <row r="25" spans="1:20" hidden="1">
      <c r="A25" s="1">
        <v>16734</v>
      </c>
      <c r="B25">
        <v>2000</v>
      </c>
      <c r="C25">
        <v>1</v>
      </c>
      <c r="D25">
        <v>3</v>
      </c>
      <c r="E25">
        <v>18</v>
      </c>
      <c r="F25" s="17">
        <v>1020.4</v>
      </c>
      <c r="G25">
        <v>6</v>
      </c>
      <c r="H25">
        <v>2.8</v>
      </c>
      <c r="I25">
        <v>12</v>
      </c>
      <c r="J25">
        <v>2.8</v>
      </c>
      <c r="K25" s="1">
        <f>(I25+J25)/2</f>
        <v>7.4</v>
      </c>
      <c r="L25" s="1">
        <v>53</v>
      </c>
      <c r="M25" s="1">
        <v>0</v>
      </c>
      <c r="N25" s="20">
        <f>(237.3*M25)/(17.27-M25)</f>
        <v>0</v>
      </c>
      <c r="O25">
        <v>50</v>
      </c>
      <c r="P25">
        <v>10</v>
      </c>
      <c r="Q25">
        <v>20</v>
      </c>
      <c r="R25">
        <v>2</v>
      </c>
      <c r="S25">
        <f t="shared" si="0"/>
        <v>25</v>
      </c>
    </row>
    <row r="26" spans="1:20" hidden="1">
      <c r="A26" s="1">
        <v>16734</v>
      </c>
      <c r="B26">
        <v>2000</v>
      </c>
      <c r="C26">
        <v>1</v>
      </c>
      <c r="D26">
        <v>3</v>
      </c>
      <c r="E26">
        <v>21</v>
      </c>
      <c r="F26" s="17">
        <v>1021.3</v>
      </c>
      <c r="G26">
        <v>5</v>
      </c>
      <c r="H26">
        <v>2.4</v>
      </c>
      <c r="L26">
        <v>59</v>
      </c>
      <c r="O26">
        <v>50</v>
      </c>
      <c r="P26">
        <v>10</v>
      </c>
      <c r="Q26">
        <v>20</v>
      </c>
      <c r="R26">
        <v>1</v>
      </c>
      <c r="S26">
        <f t="shared" si="0"/>
        <v>12.5</v>
      </c>
    </row>
    <row r="27" spans="1:20" hidden="1">
      <c r="A27" s="1">
        <v>16734</v>
      </c>
      <c r="B27">
        <v>2000</v>
      </c>
      <c r="C27">
        <v>1</v>
      </c>
      <c r="D27">
        <v>4</v>
      </c>
      <c r="E27">
        <v>0</v>
      </c>
      <c r="F27" s="17">
        <v>1020.8</v>
      </c>
      <c r="G27">
        <v>4.4000000000000004</v>
      </c>
      <c r="H27">
        <v>1.8</v>
      </c>
      <c r="L27">
        <v>59</v>
      </c>
      <c r="O27">
        <v>50</v>
      </c>
      <c r="P27">
        <v>10</v>
      </c>
      <c r="Q27">
        <v>20</v>
      </c>
      <c r="R27">
        <v>1</v>
      </c>
      <c r="S27">
        <f t="shared" si="0"/>
        <v>12.5</v>
      </c>
    </row>
    <row r="28" spans="1:20" hidden="1">
      <c r="A28" s="1">
        <v>16734</v>
      </c>
      <c r="B28">
        <v>2000</v>
      </c>
      <c r="C28">
        <v>1</v>
      </c>
      <c r="D28">
        <v>4</v>
      </c>
      <c r="E28">
        <v>3</v>
      </c>
      <c r="F28" s="17">
        <v>1020.4</v>
      </c>
      <c r="G28">
        <v>5.4</v>
      </c>
      <c r="H28">
        <v>2.4</v>
      </c>
      <c r="L28">
        <v>54</v>
      </c>
      <c r="O28">
        <v>360</v>
      </c>
      <c r="P28">
        <v>8</v>
      </c>
      <c r="Q28">
        <v>20</v>
      </c>
      <c r="R28">
        <v>1</v>
      </c>
      <c r="S28">
        <f t="shared" si="0"/>
        <v>12.5</v>
      </c>
    </row>
    <row r="29" spans="1:20" hidden="1">
      <c r="A29" s="1">
        <v>16734</v>
      </c>
      <c r="B29">
        <v>2000</v>
      </c>
      <c r="C29">
        <v>1</v>
      </c>
      <c r="D29">
        <v>4</v>
      </c>
      <c r="E29">
        <v>6</v>
      </c>
      <c r="F29" s="17">
        <v>1020.3</v>
      </c>
      <c r="G29">
        <v>3.4</v>
      </c>
      <c r="H29">
        <v>1.4</v>
      </c>
      <c r="I29">
        <v>6</v>
      </c>
      <c r="J29">
        <v>2.2000000000000002</v>
      </c>
      <c r="K29">
        <f>(I29+J29)/2</f>
        <v>4.0999999999999996</v>
      </c>
      <c r="L29">
        <v>66</v>
      </c>
      <c r="M29">
        <v>0</v>
      </c>
      <c r="N29" s="18">
        <f>(237.3*M29)/(17.27-M29)</f>
        <v>0</v>
      </c>
      <c r="O29">
        <v>20</v>
      </c>
      <c r="P29">
        <v>5</v>
      </c>
      <c r="Q29">
        <v>20</v>
      </c>
      <c r="R29">
        <v>1</v>
      </c>
      <c r="S29">
        <f t="shared" si="0"/>
        <v>12.5</v>
      </c>
    </row>
    <row r="30" spans="1:20" hidden="1">
      <c r="A30" s="1">
        <v>16734</v>
      </c>
      <c r="B30">
        <v>2000</v>
      </c>
      <c r="C30">
        <v>1</v>
      </c>
      <c r="D30">
        <v>4</v>
      </c>
      <c r="E30">
        <v>9</v>
      </c>
      <c r="F30" s="17">
        <v>1021.1</v>
      </c>
      <c r="G30">
        <v>9.1999999999999993</v>
      </c>
      <c r="H30">
        <v>5.6</v>
      </c>
      <c r="L30">
        <v>54</v>
      </c>
      <c r="O30">
        <v>320</v>
      </c>
      <c r="P30">
        <v>10</v>
      </c>
      <c r="Q30">
        <v>20</v>
      </c>
      <c r="R30">
        <v>2</v>
      </c>
      <c r="S30">
        <f t="shared" si="0"/>
        <v>25</v>
      </c>
    </row>
    <row r="31" spans="1:20" hidden="1">
      <c r="A31" s="1">
        <v>16734</v>
      </c>
      <c r="B31">
        <v>2000</v>
      </c>
      <c r="C31">
        <v>1</v>
      </c>
      <c r="D31">
        <v>4</v>
      </c>
      <c r="E31">
        <v>12</v>
      </c>
      <c r="F31" s="17">
        <v>1019.7</v>
      </c>
      <c r="G31">
        <v>11</v>
      </c>
      <c r="H31">
        <v>6.6</v>
      </c>
      <c r="L31">
        <v>48</v>
      </c>
      <c r="O31">
        <v>320</v>
      </c>
      <c r="P31">
        <v>10</v>
      </c>
      <c r="Q31">
        <v>20</v>
      </c>
      <c r="R31">
        <v>1</v>
      </c>
      <c r="S31">
        <f t="shared" si="0"/>
        <v>12.5</v>
      </c>
    </row>
    <row r="32" spans="1:20" hidden="1">
      <c r="A32" s="1">
        <v>16734</v>
      </c>
      <c r="B32">
        <v>2000</v>
      </c>
      <c r="C32">
        <v>1</v>
      </c>
      <c r="D32">
        <v>4</v>
      </c>
      <c r="E32">
        <v>15</v>
      </c>
      <c r="F32" s="17">
        <v>1018.9</v>
      </c>
      <c r="G32">
        <v>10.199999999999999</v>
      </c>
      <c r="H32">
        <v>6</v>
      </c>
      <c r="L32">
        <v>48</v>
      </c>
      <c r="O32">
        <v>320</v>
      </c>
      <c r="P32">
        <v>7</v>
      </c>
      <c r="Q32">
        <v>20</v>
      </c>
      <c r="R32">
        <v>1</v>
      </c>
      <c r="S32">
        <f t="shared" si="0"/>
        <v>12.5</v>
      </c>
    </row>
    <row r="33" spans="1:19" hidden="1">
      <c r="A33" s="1">
        <v>16734</v>
      </c>
      <c r="B33">
        <v>2000</v>
      </c>
      <c r="C33">
        <v>1</v>
      </c>
      <c r="D33">
        <v>4</v>
      </c>
      <c r="E33">
        <v>18</v>
      </c>
      <c r="F33" s="17">
        <v>1019.5</v>
      </c>
      <c r="G33">
        <v>4</v>
      </c>
      <c r="H33">
        <v>2.6</v>
      </c>
      <c r="I33">
        <v>11.6</v>
      </c>
      <c r="J33">
        <v>2.6</v>
      </c>
      <c r="K33">
        <f>(I33+J33)/2</f>
        <v>7.1</v>
      </c>
      <c r="L33">
        <v>77</v>
      </c>
      <c r="M33">
        <f>LN(L33/100)+(17.27*K33)/(237.3+K33)</f>
        <v>0.24034145517819477</v>
      </c>
      <c r="N33" s="18">
        <f>(237.3*M33)/(17.27-M33)</f>
        <v>3.3490411545055681</v>
      </c>
      <c r="O33">
        <v>50</v>
      </c>
      <c r="P33">
        <v>6</v>
      </c>
      <c r="Q33">
        <v>20</v>
      </c>
      <c r="R33">
        <v>1</v>
      </c>
      <c r="S33">
        <f t="shared" si="0"/>
        <v>12.5</v>
      </c>
    </row>
    <row r="34" spans="1:19" hidden="1">
      <c r="A34" s="1">
        <v>16734</v>
      </c>
      <c r="B34">
        <v>2000</v>
      </c>
      <c r="C34">
        <v>1</v>
      </c>
      <c r="D34">
        <v>4</v>
      </c>
      <c r="E34">
        <v>21</v>
      </c>
      <c r="F34" s="17">
        <v>1020.2</v>
      </c>
      <c r="G34">
        <v>4.4000000000000004</v>
      </c>
      <c r="H34">
        <v>3.4</v>
      </c>
      <c r="L34">
        <v>84</v>
      </c>
      <c r="O34">
        <v>50</v>
      </c>
      <c r="P34">
        <v>7</v>
      </c>
      <c r="Q34">
        <v>20</v>
      </c>
      <c r="R34">
        <v>1</v>
      </c>
      <c r="S34">
        <f t="shared" si="0"/>
        <v>12.5</v>
      </c>
    </row>
    <row r="35" spans="1:19" hidden="1">
      <c r="A35" s="1">
        <v>16734</v>
      </c>
      <c r="B35">
        <v>2000</v>
      </c>
      <c r="C35">
        <v>1</v>
      </c>
      <c r="D35">
        <v>5</v>
      </c>
      <c r="E35">
        <v>0</v>
      </c>
      <c r="F35" s="17">
        <v>1020.2</v>
      </c>
      <c r="G35">
        <v>3.4</v>
      </c>
      <c r="H35">
        <v>2.8</v>
      </c>
      <c r="L35">
        <v>90</v>
      </c>
      <c r="O35">
        <v>50</v>
      </c>
      <c r="P35">
        <v>8</v>
      </c>
      <c r="Q35">
        <v>20</v>
      </c>
      <c r="R35">
        <v>1</v>
      </c>
      <c r="S35">
        <f t="shared" si="0"/>
        <v>12.5</v>
      </c>
    </row>
    <row r="36" spans="1:19" hidden="1">
      <c r="A36" s="1">
        <v>16734</v>
      </c>
      <c r="B36">
        <v>2000</v>
      </c>
      <c r="C36">
        <v>1</v>
      </c>
      <c r="D36">
        <v>5</v>
      </c>
      <c r="E36">
        <v>3</v>
      </c>
      <c r="F36" s="17">
        <v>1019.3</v>
      </c>
      <c r="G36">
        <v>3.4</v>
      </c>
      <c r="H36">
        <v>2.6</v>
      </c>
      <c r="L36">
        <v>87</v>
      </c>
      <c r="O36">
        <v>50</v>
      </c>
      <c r="P36">
        <v>8</v>
      </c>
      <c r="Q36">
        <v>20</v>
      </c>
      <c r="R36">
        <v>1</v>
      </c>
      <c r="S36">
        <f t="shared" si="0"/>
        <v>12.5</v>
      </c>
    </row>
    <row r="37" spans="1:19" hidden="1">
      <c r="A37" s="1">
        <v>16734</v>
      </c>
      <c r="B37">
        <v>2000</v>
      </c>
      <c r="C37">
        <v>1</v>
      </c>
      <c r="D37">
        <v>5</v>
      </c>
      <c r="E37">
        <v>6</v>
      </c>
      <c r="F37" s="17">
        <v>1019.4</v>
      </c>
      <c r="G37">
        <v>4.5999999999999996</v>
      </c>
      <c r="H37">
        <v>3.6</v>
      </c>
      <c r="I37">
        <v>5.4</v>
      </c>
      <c r="J37">
        <v>2.6</v>
      </c>
      <c r="K37">
        <f>(I37+J37)/2</f>
        <v>4</v>
      </c>
      <c r="L37">
        <v>84</v>
      </c>
      <c r="M37">
        <f>LN(L37/100)+(17.27*K37)/(237.3+K37)</f>
        <v>0.11192924857838835</v>
      </c>
      <c r="N37" s="18">
        <f>(237.3*M37)/(17.27-M37)</f>
        <v>1.548006828532916</v>
      </c>
      <c r="O37">
        <v>50</v>
      </c>
      <c r="P37">
        <v>8</v>
      </c>
      <c r="Q37">
        <v>20</v>
      </c>
      <c r="R37">
        <v>1</v>
      </c>
      <c r="S37">
        <f t="shared" si="0"/>
        <v>12.5</v>
      </c>
    </row>
    <row r="38" spans="1:19" hidden="1">
      <c r="A38" s="1">
        <v>16734</v>
      </c>
      <c r="B38">
        <v>2000</v>
      </c>
      <c r="C38">
        <v>1</v>
      </c>
      <c r="D38">
        <v>5</v>
      </c>
      <c r="E38">
        <v>9</v>
      </c>
      <c r="F38" s="19">
        <v>1020</v>
      </c>
      <c r="G38">
        <v>12.6</v>
      </c>
      <c r="H38">
        <v>9.1999999999999993</v>
      </c>
      <c r="L38">
        <v>61</v>
      </c>
      <c r="O38">
        <v>70</v>
      </c>
      <c r="P38">
        <v>5</v>
      </c>
      <c r="Q38">
        <v>20</v>
      </c>
      <c r="R38">
        <v>1</v>
      </c>
      <c r="S38">
        <f t="shared" si="0"/>
        <v>12.5</v>
      </c>
    </row>
    <row r="39" spans="1:19" hidden="1">
      <c r="A39" s="1">
        <v>16734</v>
      </c>
      <c r="B39">
        <v>2000</v>
      </c>
      <c r="C39">
        <v>1</v>
      </c>
      <c r="D39">
        <v>5</v>
      </c>
      <c r="E39">
        <v>12</v>
      </c>
      <c r="F39" s="17">
        <v>1018.9</v>
      </c>
      <c r="G39">
        <v>13.2</v>
      </c>
      <c r="H39">
        <v>9.4</v>
      </c>
      <c r="L39">
        <v>57</v>
      </c>
      <c r="O39">
        <v>290</v>
      </c>
      <c r="P39">
        <v>7</v>
      </c>
      <c r="Q39">
        <v>20</v>
      </c>
      <c r="R39">
        <v>1</v>
      </c>
      <c r="S39">
        <f t="shared" si="0"/>
        <v>12.5</v>
      </c>
    </row>
    <row r="40" spans="1:19" hidden="1">
      <c r="A40" s="1">
        <v>16734</v>
      </c>
      <c r="B40">
        <v>2000</v>
      </c>
      <c r="C40">
        <v>1</v>
      </c>
      <c r="D40">
        <v>5</v>
      </c>
      <c r="E40">
        <v>15</v>
      </c>
      <c r="F40" s="17">
        <v>1018.5</v>
      </c>
      <c r="G40">
        <v>12.6</v>
      </c>
      <c r="H40">
        <v>8.4</v>
      </c>
      <c r="L40">
        <v>52</v>
      </c>
      <c r="O40">
        <v>320</v>
      </c>
      <c r="P40">
        <v>5</v>
      </c>
      <c r="Q40">
        <v>20</v>
      </c>
      <c r="R40">
        <v>1</v>
      </c>
      <c r="S40">
        <f t="shared" si="0"/>
        <v>12.5</v>
      </c>
    </row>
    <row r="41" spans="1:19" hidden="1">
      <c r="A41" s="1">
        <v>16734</v>
      </c>
      <c r="B41">
        <v>2000</v>
      </c>
      <c r="C41">
        <v>1</v>
      </c>
      <c r="D41">
        <v>5</v>
      </c>
      <c r="E41">
        <v>18</v>
      </c>
      <c r="F41" s="19">
        <v>1019</v>
      </c>
      <c r="G41">
        <v>7.2</v>
      </c>
      <c r="H41">
        <v>4.4000000000000004</v>
      </c>
      <c r="I41">
        <v>13.4</v>
      </c>
      <c r="J41">
        <v>4.4000000000000004</v>
      </c>
      <c r="K41">
        <f>(I41+J41)/2</f>
        <v>8.9</v>
      </c>
      <c r="L41">
        <v>60</v>
      </c>
      <c r="M41">
        <f>LN(L41/100)+(17.27*K41)/(237.3+K41)</f>
        <v>0.11347575722507341</v>
      </c>
      <c r="N41" s="18">
        <f>(237.3*M41)/(17.27-M41)</f>
        <v>1.5695368600577675</v>
      </c>
      <c r="O41">
        <v>50</v>
      </c>
      <c r="P41">
        <v>5</v>
      </c>
      <c r="Q41">
        <v>20</v>
      </c>
      <c r="R41">
        <v>1</v>
      </c>
      <c r="S41">
        <f t="shared" si="0"/>
        <v>12.5</v>
      </c>
    </row>
    <row r="42" spans="1:19" hidden="1">
      <c r="A42" s="1">
        <v>16734</v>
      </c>
      <c r="B42">
        <v>2000</v>
      </c>
      <c r="C42">
        <v>1</v>
      </c>
      <c r="D42">
        <v>5</v>
      </c>
      <c r="E42">
        <v>21</v>
      </c>
      <c r="F42" s="17">
        <v>1019.7</v>
      </c>
      <c r="G42">
        <v>6.4</v>
      </c>
      <c r="H42">
        <v>4.4000000000000004</v>
      </c>
      <c r="L42">
        <v>70</v>
      </c>
      <c r="O42">
        <v>50</v>
      </c>
      <c r="P42">
        <v>8</v>
      </c>
      <c r="Q42">
        <v>10</v>
      </c>
      <c r="R42">
        <v>1</v>
      </c>
      <c r="S42">
        <f t="shared" si="0"/>
        <v>12.5</v>
      </c>
    </row>
    <row r="43" spans="1:19" hidden="1">
      <c r="A43" s="1">
        <v>16734</v>
      </c>
      <c r="B43">
        <v>2000</v>
      </c>
      <c r="C43">
        <v>1</v>
      </c>
      <c r="D43">
        <v>6</v>
      </c>
      <c r="E43">
        <v>0</v>
      </c>
      <c r="F43" s="17">
        <v>1018.6</v>
      </c>
      <c r="G43">
        <v>7.4</v>
      </c>
      <c r="H43">
        <v>5.4</v>
      </c>
      <c r="L43">
        <v>71</v>
      </c>
      <c r="O43">
        <v>50</v>
      </c>
      <c r="P43">
        <v>5</v>
      </c>
      <c r="Q43">
        <v>10</v>
      </c>
      <c r="R43">
        <v>1</v>
      </c>
      <c r="S43">
        <f t="shared" si="0"/>
        <v>12.5</v>
      </c>
    </row>
    <row r="44" spans="1:19" hidden="1">
      <c r="A44" s="1">
        <v>16734</v>
      </c>
      <c r="B44">
        <v>2000</v>
      </c>
      <c r="C44">
        <v>1</v>
      </c>
      <c r="D44">
        <v>6</v>
      </c>
      <c r="E44">
        <v>3</v>
      </c>
      <c r="F44" s="17">
        <v>1019.4</v>
      </c>
      <c r="G44">
        <v>4.8</v>
      </c>
      <c r="H44">
        <v>3.6</v>
      </c>
      <c r="L44">
        <v>81</v>
      </c>
      <c r="O44">
        <v>50</v>
      </c>
      <c r="P44">
        <v>5</v>
      </c>
      <c r="Q44">
        <v>10</v>
      </c>
      <c r="R44">
        <v>1</v>
      </c>
      <c r="S44">
        <f t="shared" si="0"/>
        <v>12.5</v>
      </c>
    </row>
    <row r="45" spans="1:19" hidden="1">
      <c r="A45" s="1">
        <v>16734</v>
      </c>
      <c r="B45">
        <v>2000</v>
      </c>
      <c r="C45">
        <v>1</v>
      </c>
      <c r="D45">
        <v>6</v>
      </c>
      <c r="E45">
        <v>6</v>
      </c>
      <c r="F45" s="17">
        <v>1019.9</v>
      </c>
      <c r="G45">
        <v>5</v>
      </c>
      <c r="H45">
        <v>4</v>
      </c>
      <c r="I45">
        <v>8.4</v>
      </c>
      <c r="J45">
        <v>3.4</v>
      </c>
      <c r="K45">
        <f>(I45+J45)/2</f>
        <v>5.9</v>
      </c>
      <c r="L45">
        <v>84</v>
      </c>
      <c r="M45">
        <f>LN(L45/100)+(17.27*K45)/(237.3+K45)</f>
        <v>0.24461454048680112</v>
      </c>
      <c r="N45" s="18">
        <f>(237.3*M45)/(17.27-M45)</f>
        <v>3.4094400150619335</v>
      </c>
      <c r="O45">
        <v>50</v>
      </c>
      <c r="P45">
        <v>8</v>
      </c>
      <c r="Q45">
        <v>15</v>
      </c>
      <c r="R45">
        <v>1</v>
      </c>
      <c r="S45">
        <f t="shared" si="0"/>
        <v>12.5</v>
      </c>
    </row>
    <row r="46" spans="1:19" hidden="1">
      <c r="A46" s="1">
        <v>16734</v>
      </c>
      <c r="B46">
        <v>2000</v>
      </c>
      <c r="C46">
        <v>1</v>
      </c>
      <c r="D46">
        <v>6</v>
      </c>
      <c r="E46">
        <v>9</v>
      </c>
      <c r="F46" s="17">
        <v>1020.7</v>
      </c>
      <c r="G46">
        <v>13</v>
      </c>
      <c r="H46">
        <v>9.6</v>
      </c>
      <c r="L46">
        <v>62</v>
      </c>
      <c r="O46">
        <v>250</v>
      </c>
      <c r="P46">
        <v>3</v>
      </c>
      <c r="Q46">
        <v>20</v>
      </c>
      <c r="R46">
        <v>2</v>
      </c>
      <c r="S46">
        <f t="shared" si="0"/>
        <v>25</v>
      </c>
    </row>
    <row r="47" spans="1:19" hidden="1">
      <c r="A47" s="1">
        <v>16734</v>
      </c>
      <c r="B47">
        <v>2000</v>
      </c>
      <c r="C47">
        <v>1</v>
      </c>
      <c r="D47">
        <v>6</v>
      </c>
      <c r="E47">
        <v>12</v>
      </c>
      <c r="F47" s="17">
        <v>1019.8</v>
      </c>
      <c r="G47">
        <v>14.4</v>
      </c>
      <c r="H47">
        <v>10.8</v>
      </c>
      <c r="L47">
        <v>62</v>
      </c>
      <c r="O47">
        <v>270</v>
      </c>
      <c r="P47">
        <v>6</v>
      </c>
      <c r="Q47">
        <v>20</v>
      </c>
      <c r="R47">
        <v>1</v>
      </c>
      <c r="S47">
        <f t="shared" si="0"/>
        <v>12.5</v>
      </c>
    </row>
    <row r="48" spans="1:19" hidden="1">
      <c r="A48" s="1">
        <v>16734</v>
      </c>
      <c r="B48">
        <v>2000</v>
      </c>
      <c r="C48">
        <v>1</v>
      </c>
      <c r="D48">
        <v>6</v>
      </c>
      <c r="E48">
        <v>15</v>
      </c>
      <c r="F48" s="17">
        <v>1019.4</v>
      </c>
      <c r="G48">
        <v>13</v>
      </c>
      <c r="H48">
        <v>10</v>
      </c>
      <c r="L48">
        <v>66</v>
      </c>
      <c r="O48">
        <v>290</v>
      </c>
      <c r="P48">
        <v>6</v>
      </c>
      <c r="Q48">
        <v>20</v>
      </c>
      <c r="R48">
        <v>3</v>
      </c>
      <c r="S48">
        <f t="shared" si="0"/>
        <v>37.5</v>
      </c>
    </row>
    <row r="49" spans="1:20" hidden="1">
      <c r="A49" s="1">
        <v>16734</v>
      </c>
      <c r="B49">
        <v>2000</v>
      </c>
      <c r="C49">
        <v>1</v>
      </c>
      <c r="D49">
        <v>6</v>
      </c>
      <c r="E49">
        <v>18</v>
      </c>
      <c r="F49" s="17">
        <v>1019.5</v>
      </c>
      <c r="G49">
        <v>8.6</v>
      </c>
      <c r="H49">
        <v>7</v>
      </c>
      <c r="I49">
        <v>14.8</v>
      </c>
      <c r="J49">
        <v>5</v>
      </c>
      <c r="K49">
        <f>(I49+J49)/2</f>
        <v>9.9</v>
      </c>
      <c r="L49">
        <v>78</v>
      </c>
      <c r="M49">
        <f>LN(L49/100)+(17.27*K49)/(237.3+K49)</f>
        <v>0.44317699021606355</v>
      </c>
      <c r="N49" s="18">
        <f>(237.3*M49)/(17.27-M49)</f>
        <v>6.2498963540011854</v>
      </c>
      <c r="O49">
        <v>20</v>
      </c>
      <c r="P49">
        <v>6</v>
      </c>
      <c r="Q49">
        <v>20</v>
      </c>
      <c r="R49">
        <v>3</v>
      </c>
      <c r="S49">
        <f t="shared" si="0"/>
        <v>37.5</v>
      </c>
    </row>
    <row r="50" spans="1:20" hidden="1">
      <c r="A50" s="1">
        <v>16734</v>
      </c>
      <c r="B50">
        <v>2000</v>
      </c>
      <c r="C50">
        <v>1</v>
      </c>
      <c r="D50">
        <v>6</v>
      </c>
      <c r="E50">
        <v>21</v>
      </c>
      <c r="F50" s="17">
        <v>1019.7</v>
      </c>
      <c r="G50">
        <v>8</v>
      </c>
      <c r="H50">
        <v>7</v>
      </c>
      <c r="L50">
        <v>86</v>
      </c>
      <c r="O50">
        <v>50</v>
      </c>
      <c r="P50">
        <v>5</v>
      </c>
      <c r="Q50">
        <v>20</v>
      </c>
      <c r="R50">
        <v>5</v>
      </c>
      <c r="S50">
        <f t="shared" si="0"/>
        <v>62.5</v>
      </c>
    </row>
    <row r="51" spans="1:20" hidden="1">
      <c r="A51" s="1">
        <v>16734</v>
      </c>
      <c r="B51">
        <v>2000</v>
      </c>
      <c r="C51">
        <v>1</v>
      </c>
      <c r="D51">
        <v>7</v>
      </c>
      <c r="E51">
        <v>0</v>
      </c>
      <c r="F51" s="17">
        <v>1019.3</v>
      </c>
      <c r="G51">
        <v>8</v>
      </c>
      <c r="H51">
        <v>7</v>
      </c>
      <c r="L51">
        <v>86</v>
      </c>
      <c r="O51">
        <v>50</v>
      </c>
      <c r="P51">
        <v>8</v>
      </c>
      <c r="Q51">
        <v>20</v>
      </c>
      <c r="R51">
        <v>5</v>
      </c>
      <c r="S51">
        <f t="shared" si="0"/>
        <v>62.5</v>
      </c>
    </row>
    <row r="52" spans="1:20" hidden="1">
      <c r="A52" s="1">
        <v>16734</v>
      </c>
      <c r="B52">
        <v>2000</v>
      </c>
      <c r="C52">
        <v>1</v>
      </c>
      <c r="D52">
        <v>7</v>
      </c>
      <c r="E52">
        <v>3</v>
      </c>
      <c r="F52" s="17">
        <v>1018.6</v>
      </c>
      <c r="G52">
        <v>9.8000000000000007</v>
      </c>
      <c r="H52">
        <v>8.4</v>
      </c>
      <c r="L52">
        <v>82</v>
      </c>
      <c r="O52">
        <v>70</v>
      </c>
      <c r="P52">
        <v>6</v>
      </c>
      <c r="Q52">
        <v>15</v>
      </c>
      <c r="R52">
        <v>6</v>
      </c>
      <c r="S52">
        <f t="shared" si="0"/>
        <v>75</v>
      </c>
      <c r="T52">
        <v>0.3</v>
      </c>
    </row>
    <row r="53" spans="1:20" hidden="1">
      <c r="A53" s="1">
        <v>16734</v>
      </c>
      <c r="B53">
        <v>2000</v>
      </c>
      <c r="C53">
        <v>1</v>
      </c>
      <c r="D53">
        <v>7</v>
      </c>
      <c r="E53">
        <v>6</v>
      </c>
      <c r="F53" s="17">
        <v>1018.9</v>
      </c>
      <c r="G53">
        <v>12</v>
      </c>
      <c r="H53">
        <v>10.4</v>
      </c>
      <c r="I53">
        <v>12</v>
      </c>
      <c r="J53">
        <v>7.6</v>
      </c>
      <c r="K53">
        <f>(I53+J53)/2</f>
        <v>9.8000000000000007</v>
      </c>
      <c r="L53">
        <v>81</v>
      </c>
      <c r="M53">
        <f>LN(L53/100)+(17.27*K53)/(237.3+K53)</f>
        <v>0.47420814715460236</v>
      </c>
      <c r="N53" s="18">
        <f>(237.3*M53)/(17.27-M53)</f>
        <v>6.6998682947314183</v>
      </c>
      <c r="O53">
        <v>110</v>
      </c>
      <c r="P53">
        <v>5</v>
      </c>
      <c r="Q53">
        <v>10</v>
      </c>
      <c r="R53">
        <v>7</v>
      </c>
      <c r="S53">
        <f t="shared" si="0"/>
        <v>87.5</v>
      </c>
      <c r="T53">
        <v>0.3</v>
      </c>
    </row>
    <row r="54" spans="1:20" hidden="1">
      <c r="A54" s="1">
        <v>16734</v>
      </c>
      <c r="B54">
        <v>2000</v>
      </c>
      <c r="C54">
        <v>1</v>
      </c>
      <c r="D54">
        <v>7</v>
      </c>
      <c r="E54">
        <v>9</v>
      </c>
      <c r="F54" s="17">
        <v>1020.8</v>
      </c>
      <c r="G54">
        <v>12</v>
      </c>
      <c r="H54">
        <v>10.4</v>
      </c>
      <c r="L54">
        <v>81</v>
      </c>
      <c r="O54">
        <v>110</v>
      </c>
      <c r="P54">
        <v>5</v>
      </c>
      <c r="Q54">
        <v>10</v>
      </c>
      <c r="R54">
        <v>5</v>
      </c>
      <c r="S54">
        <f t="shared" si="0"/>
        <v>62.5</v>
      </c>
    </row>
    <row r="55" spans="1:20" hidden="1">
      <c r="A55" s="1">
        <v>16734</v>
      </c>
      <c r="B55">
        <v>2000</v>
      </c>
      <c r="C55">
        <v>1</v>
      </c>
      <c r="D55">
        <v>7</v>
      </c>
      <c r="E55">
        <v>12</v>
      </c>
      <c r="F55" s="17">
        <v>1020.3</v>
      </c>
      <c r="G55">
        <v>13.6</v>
      </c>
      <c r="H55">
        <v>10.6</v>
      </c>
      <c r="L55">
        <v>67</v>
      </c>
      <c r="O55">
        <v>160</v>
      </c>
      <c r="P55">
        <v>5</v>
      </c>
      <c r="Q55">
        <v>15</v>
      </c>
      <c r="R55">
        <v>5</v>
      </c>
      <c r="S55">
        <f t="shared" si="0"/>
        <v>62.5</v>
      </c>
    </row>
    <row r="56" spans="1:20" hidden="1">
      <c r="A56" s="1">
        <v>16734</v>
      </c>
      <c r="B56">
        <v>2000</v>
      </c>
      <c r="C56">
        <v>1</v>
      </c>
      <c r="D56">
        <v>7</v>
      </c>
      <c r="E56">
        <v>15</v>
      </c>
      <c r="F56" s="17">
        <v>1021.3</v>
      </c>
      <c r="G56">
        <v>11</v>
      </c>
      <c r="H56">
        <v>9</v>
      </c>
      <c r="L56">
        <v>75</v>
      </c>
      <c r="O56">
        <v>140</v>
      </c>
      <c r="P56">
        <v>5</v>
      </c>
      <c r="Q56">
        <v>15</v>
      </c>
      <c r="R56">
        <v>5</v>
      </c>
      <c r="S56">
        <f t="shared" si="0"/>
        <v>62.5</v>
      </c>
      <c r="T56">
        <v>0.1</v>
      </c>
    </row>
    <row r="57" spans="1:20" hidden="1">
      <c r="A57" s="1">
        <v>16734</v>
      </c>
      <c r="B57">
        <v>2000</v>
      </c>
      <c r="C57">
        <v>1</v>
      </c>
      <c r="D57">
        <v>7</v>
      </c>
      <c r="E57">
        <v>18</v>
      </c>
      <c r="F57" s="17">
        <v>1022.2</v>
      </c>
      <c r="G57">
        <v>9</v>
      </c>
      <c r="H57">
        <v>7.8</v>
      </c>
      <c r="I57">
        <v>14</v>
      </c>
      <c r="J57">
        <v>8.6</v>
      </c>
      <c r="K57">
        <f>(I57+J57)/2</f>
        <v>11.3</v>
      </c>
      <c r="L57">
        <v>84</v>
      </c>
      <c r="M57">
        <f>LN(L57/100)+(17.27*K57)/(237.3+K57)</f>
        <v>0.61064661285522215</v>
      </c>
      <c r="N57" s="18">
        <f>(237.3*M57)/(17.27-M57)</f>
        <v>8.6982032173206427</v>
      </c>
      <c r="O57">
        <v>0</v>
      </c>
      <c r="P57">
        <v>0</v>
      </c>
      <c r="Q57">
        <v>15</v>
      </c>
      <c r="R57">
        <v>7</v>
      </c>
      <c r="S57">
        <f t="shared" si="0"/>
        <v>87.5</v>
      </c>
      <c r="T57">
        <v>0.1</v>
      </c>
    </row>
    <row r="58" spans="1:20" hidden="1">
      <c r="A58" s="1">
        <v>16734</v>
      </c>
      <c r="B58">
        <v>2000</v>
      </c>
      <c r="C58">
        <v>1</v>
      </c>
      <c r="D58">
        <v>7</v>
      </c>
      <c r="E58">
        <v>21</v>
      </c>
      <c r="F58" s="17">
        <v>1022.9</v>
      </c>
      <c r="G58">
        <v>7</v>
      </c>
      <c r="H58">
        <v>5.8</v>
      </c>
      <c r="L58">
        <v>83</v>
      </c>
      <c r="O58">
        <v>90</v>
      </c>
      <c r="P58">
        <v>5</v>
      </c>
      <c r="Q58">
        <v>15</v>
      </c>
      <c r="R58">
        <v>7</v>
      </c>
      <c r="S58">
        <f t="shared" si="0"/>
        <v>87.5</v>
      </c>
    </row>
    <row r="59" spans="1:20" hidden="1">
      <c r="A59" s="1">
        <v>16734</v>
      </c>
      <c r="B59">
        <v>2000</v>
      </c>
      <c r="C59">
        <v>1</v>
      </c>
      <c r="D59">
        <v>8</v>
      </c>
      <c r="E59">
        <v>0</v>
      </c>
      <c r="F59" s="17">
        <v>1022.9</v>
      </c>
      <c r="G59">
        <v>6.6</v>
      </c>
      <c r="H59">
        <v>5.8</v>
      </c>
      <c r="L59">
        <v>88</v>
      </c>
      <c r="O59">
        <v>90</v>
      </c>
      <c r="P59">
        <v>6</v>
      </c>
      <c r="Q59">
        <v>10</v>
      </c>
      <c r="R59">
        <v>8</v>
      </c>
      <c r="S59">
        <f t="shared" si="0"/>
        <v>100</v>
      </c>
      <c r="T59">
        <v>1.1000000000000001</v>
      </c>
    </row>
    <row r="60" spans="1:20" hidden="1">
      <c r="A60" s="1">
        <v>16734</v>
      </c>
      <c r="B60">
        <v>2000</v>
      </c>
      <c r="C60">
        <v>1</v>
      </c>
      <c r="D60">
        <v>8</v>
      </c>
      <c r="E60">
        <v>3</v>
      </c>
      <c r="F60" s="17">
        <v>1022.9</v>
      </c>
      <c r="G60">
        <v>6</v>
      </c>
      <c r="H60">
        <v>5</v>
      </c>
      <c r="L60">
        <v>85</v>
      </c>
      <c r="O60">
        <v>110</v>
      </c>
      <c r="P60">
        <v>3</v>
      </c>
      <c r="Q60">
        <v>10</v>
      </c>
      <c r="R60">
        <v>6</v>
      </c>
      <c r="S60">
        <f t="shared" si="0"/>
        <v>75</v>
      </c>
      <c r="T60">
        <v>2</v>
      </c>
    </row>
    <row r="61" spans="1:20" hidden="1">
      <c r="A61" s="1">
        <v>16734</v>
      </c>
      <c r="B61">
        <v>2000</v>
      </c>
      <c r="C61">
        <v>1</v>
      </c>
      <c r="D61">
        <v>8</v>
      </c>
      <c r="E61">
        <v>6</v>
      </c>
      <c r="F61" s="17">
        <v>1023.4</v>
      </c>
      <c r="G61">
        <v>5.4</v>
      </c>
      <c r="H61">
        <v>4.4000000000000004</v>
      </c>
      <c r="I61">
        <v>9.6</v>
      </c>
      <c r="J61">
        <v>5</v>
      </c>
      <c r="K61">
        <f>(I61+J61)/2</f>
        <v>7.3</v>
      </c>
      <c r="L61">
        <v>84</v>
      </c>
      <c r="M61">
        <f>LN(L61/100)+(17.27*K61)/(237.3+K61)</f>
        <v>0.34106362021417558</v>
      </c>
      <c r="N61" s="18">
        <f>(237.3*M61)/(17.27-M61)</f>
        <v>4.7808317818161594</v>
      </c>
      <c r="O61">
        <v>50</v>
      </c>
      <c r="P61">
        <v>6</v>
      </c>
      <c r="Q61">
        <v>20</v>
      </c>
      <c r="R61">
        <v>4</v>
      </c>
      <c r="S61">
        <f t="shared" si="0"/>
        <v>50</v>
      </c>
      <c r="T61">
        <v>3.3</v>
      </c>
    </row>
    <row r="62" spans="1:20" hidden="1">
      <c r="A62" s="1">
        <v>16734</v>
      </c>
      <c r="B62">
        <v>2000</v>
      </c>
      <c r="C62">
        <v>1</v>
      </c>
      <c r="D62">
        <v>8</v>
      </c>
      <c r="E62">
        <v>9</v>
      </c>
      <c r="F62" s="17">
        <v>1024.4000000000001</v>
      </c>
      <c r="G62">
        <v>10</v>
      </c>
      <c r="H62">
        <v>7.6</v>
      </c>
      <c r="L62">
        <v>70</v>
      </c>
      <c r="O62">
        <v>90</v>
      </c>
      <c r="P62">
        <v>3</v>
      </c>
      <c r="Q62">
        <v>20</v>
      </c>
      <c r="R62">
        <v>4</v>
      </c>
      <c r="S62">
        <f t="shared" si="0"/>
        <v>50</v>
      </c>
    </row>
    <row r="63" spans="1:20" hidden="1">
      <c r="A63" s="1">
        <v>16734</v>
      </c>
      <c r="B63">
        <v>2000</v>
      </c>
      <c r="C63">
        <v>1</v>
      </c>
      <c r="D63">
        <v>8</v>
      </c>
      <c r="E63">
        <v>12</v>
      </c>
      <c r="F63" s="17">
        <v>1023.7</v>
      </c>
      <c r="G63">
        <v>11.8</v>
      </c>
      <c r="H63">
        <v>8.8000000000000007</v>
      </c>
      <c r="L63">
        <v>65</v>
      </c>
      <c r="O63">
        <v>140</v>
      </c>
      <c r="P63">
        <v>3</v>
      </c>
      <c r="Q63">
        <v>20</v>
      </c>
      <c r="R63">
        <v>6</v>
      </c>
      <c r="S63">
        <f t="shared" si="0"/>
        <v>75</v>
      </c>
    </row>
    <row r="64" spans="1:20" hidden="1">
      <c r="A64" s="1">
        <v>16734</v>
      </c>
      <c r="B64">
        <v>2000</v>
      </c>
      <c r="C64">
        <v>1</v>
      </c>
      <c r="D64">
        <v>8</v>
      </c>
      <c r="E64">
        <v>15</v>
      </c>
      <c r="F64" s="17">
        <v>1023.3</v>
      </c>
      <c r="G64">
        <v>11</v>
      </c>
      <c r="H64">
        <v>8.4</v>
      </c>
      <c r="L64">
        <v>68</v>
      </c>
      <c r="O64">
        <v>160</v>
      </c>
      <c r="P64">
        <v>4</v>
      </c>
      <c r="Q64">
        <v>20</v>
      </c>
      <c r="R64">
        <v>4</v>
      </c>
      <c r="S64">
        <f t="shared" si="0"/>
        <v>50</v>
      </c>
    </row>
    <row r="65" spans="1:19" hidden="1">
      <c r="A65" s="1">
        <v>16734</v>
      </c>
      <c r="B65">
        <v>2000</v>
      </c>
      <c r="C65">
        <v>1</v>
      </c>
      <c r="D65">
        <v>8</v>
      </c>
      <c r="E65">
        <v>18</v>
      </c>
      <c r="F65" s="17">
        <v>1024.3</v>
      </c>
      <c r="G65">
        <v>7.6</v>
      </c>
      <c r="H65">
        <v>6</v>
      </c>
      <c r="I65">
        <v>12.4</v>
      </c>
      <c r="J65">
        <v>5.4</v>
      </c>
      <c r="K65">
        <f>(I65+J65)/2</f>
        <v>8.9</v>
      </c>
      <c r="L65">
        <v>77</v>
      </c>
      <c r="M65">
        <f>LN(L65/100)+(17.27*K65)/(237.3+K65)</f>
        <v>0.36293661685665662</v>
      </c>
      <c r="N65" s="18">
        <f>(237.3*M65)/(17.27-M65)</f>
        <v>5.0940164609516234</v>
      </c>
      <c r="O65">
        <v>50</v>
      </c>
      <c r="P65">
        <v>6</v>
      </c>
      <c r="Q65">
        <v>20</v>
      </c>
      <c r="R65">
        <v>3</v>
      </c>
      <c r="S65">
        <f t="shared" si="0"/>
        <v>37.5</v>
      </c>
    </row>
    <row r="66" spans="1:19" hidden="1">
      <c r="A66" s="1">
        <v>16734</v>
      </c>
      <c r="B66">
        <v>2000</v>
      </c>
      <c r="C66">
        <v>1</v>
      </c>
      <c r="D66">
        <v>8</v>
      </c>
      <c r="E66">
        <v>21</v>
      </c>
      <c r="F66" s="17">
        <v>1024.4000000000001</v>
      </c>
      <c r="G66">
        <v>6.8</v>
      </c>
      <c r="H66">
        <v>5.4</v>
      </c>
      <c r="L66">
        <v>79</v>
      </c>
      <c r="O66">
        <v>50</v>
      </c>
      <c r="P66">
        <v>6</v>
      </c>
      <c r="Q66">
        <v>20</v>
      </c>
      <c r="R66">
        <v>5</v>
      </c>
      <c r="S66">
        <f t="shared" si="0"/>
        <v>62.5</v>
      </c>
    </row>
    <row r="67" spans="1:19" hidden="1">
      <c r="A67" s="1">
        <v>16734</v>
      </c>
      <c r="B67">
        <v>2000</v>
      </c>
      <c r="C67">
        <v>1</v>
      </c>
      <c r="D67">
        <v>9</v>
      </c>
      <c r="E67">
        <v>0</v>
      </c>
      <c r="F67" s="17">
        <v>1023.9</v>
      </c>
      <c r="G67">
        <v>7.2</v>
      </c>
      <c r="H67">
        <v>6</v>
      </c>
      <c r="L67">
        <v>83</v>
      </c>
      <c r="O67">
        <v>50</v>
      </c>
      <c r="P67">
        <v>8</v>
      </c>
      <c r="Q67">
        <v>20</v>
      </c>
      <c r="R67">
        <v>6</v>
      </c>
      <c r="S67">
        <f t="shared" si="0"/>
        <v>75</v>
      </c>
    </row>
    <row r="68" spans="1:19" hidden="1">
      <c r="A68" s="1">
        <v>16734</v>
      </c>
      <c r="B68">
        <v>2000</v>
      </c>
      <c r="C68">
        <v>1</v>
      </c>
      <c r="D68">
        <v>9</v>
      </c>
      <c r="E68">
        <v>3</v>
      </c>
      <c r="F68" s="17">
        <v>1023.8</v>
      </c>
      <c r="G68">
        <v>6.4</v>
      </c>
      <c r="H68">
        <v>5.2</v>
      </c>
      <c r="L68">
        <v>82</v>
      </c>
      <c r="O68">
        <v>50</v>
      </c>
      <c r="P68">
        <v>7</v>
      </c>
      <c r="Q68">
        <v>20</v>
      </c>
      <c r="R68">
        <v>3</v>
      </c>
      <c r="S68">
        <f t="shared" ref="S68:S131" si="1">(R68/8)*100</f>
        <v>37.5</v>
      </c>
    </row>
    <row r="69" spans="1:19" hidden="1">
      <c r="A69" s="1">
        <v>16734</v>
      </c>
      <c r="B69">
        <v>2000</v>
      </c>
      <c r="C69">
        <v>1</v>
      </c>
      <c r="D69">
        <v>9</v>
      </c>
      <c r="E69">
        <v>6</v>
      </c>
      <c r="F69" s="17">
        <v>1023.9</v>
      </c>
      <c r="G69">
        <v>5</v>
      </c>
      <c r="H69">
        <v>4.4000000000000004</v>
      </c>
      <c r="I69">
        <v>8</v>
      </c>
      <c r="J69">
        <v>4.2</v>
      </c>
      <c r="K69">
        <f>(I69+J69)/2</f>
        <v>6.1</v>
      </c>
      <c r="L69">
        <v>90</v>
      </c>
      <c r="M69">
        <f>LN(L69/100)+(17.27*K69)/(237.3+K69)</f>
        <v>0.32745378179492635</v>
      </c>
      <c r="N69" s="18">
        <f>(237.3*M69)/(17.27-M69)</f>
        <v>4.5863698064722307</v>
      </c>
      <c r="O69">
        <v>50</v>
      </c>
      <c r="P69">
        <v>7</v>
      </c>
      <c r="Q69">
        <v>20</v>
      </c>
      <c r="R69">
        <v>3</v>
      </c>
      <c r="S69">
        <f t="shared" si="1"/>
        <v>37.5</v>
      </c>
    </row>
    <row r="70" spans="1:19" hidden="1">
      <c r="A70" s="1">
        <v>16734</v>
      </c>
      <c r="B70">
        <v>2000</v>
      </c>
      <c r="C70">
        <v>1</v>
      </c>
      <c r="D70">
        <v>9</v>
      </c>
      <c r="E70">
        <v>9</v>
      </c>
      <c r="F70" s="19">
        <v>1025</v>
      </c>
      <c r="G70">
        <v>11.8</v>
      </c>
      <c r="H70">
        <v>8.8000000000000007</v>
      </c>
      <c r="L70">
        <v>65</v>
      </c>
      <c r="O70">
        <v>50</v>
      </c>
      <c r="P70">
        <v>3</v>
      </c>
      <c r="Q70">
        <v>20</v>
      </c>
      <c r="R70">
        <v>2</v>
      </c>
      <c r="S70">
        <f t="shared" si="1"/>
        <v>25</v>
      </c>
    </row>
    <row r="71" spans="1:19" hidden="1">
      <c r="A71" s="1">
        <v>16734</v>
      </c>
      <c r="B71">
        <v>2000</v>
      </c>
      <c r="C71">
        <v>1</v>
      </c>
      <c r="D71">
        <v>9</v>
      </c>
      <c r="E71">
        <v>12</v>
      </c>
      <c r="F71" s="17">
        <v>1023.8</v>
      </c>
      <c r="G71">
        <v>13.2</v>
      </c>
      <c r="H71">
        <v>9.4</v>
      </c>
      <c r="L71">
        <v>57</v>
      </c>
      <c r="O71">
        <v>270</v>
      </c>
      <c r="P71">
        <v>6</v>
      </c>
      <c r="Q71">
        <v>20</v>
      </c>
      <c r="R71">
        <v>2</v>
      </c>
      <c r="S71">
        <f t="shared" si="1"/>
        <v>25</v>
      </c>
    </row>
    <row r="72" spans="1:19" hidden="1">
      <c r="A72" s="1">
        <v>16734</v>
      </c>
      <c r="B72">
        <v>2000</v>
      </c>
      <c r="C72">
        <v>1</v>
      </c>
      <c r="D72">
        <v>9</v>
      </c>
      <c r="E72">
        <v>15</v>
      </c>
      <c r="F72" s="17">
        <v>1023.5</v>
      </c>
      <c r="G72">
        <v>12.2</v>
      </c>
      <c r="H72">
        <v>8.6</v>
      </c>
      <c r="L72">
        <v>59</v>
      </c>
      <c r="O72">
        <v>270</v>
      </c>
      <c r="P72">
        <v>4</v>
      </c>
      <c r="Q72">
        <v>20</v>
      </c>
      <c r="R72">
        <v>1</v>
      </c>
      <c r="S72">
        <f t="shared" si="1"/>
        <v>12.5</v>
      </c>
    </row>
    <row r="73" spans="1:19" hidden="1">
      <c r="A73" s="1">
        <v>16734</v>
      </c>
      <c r="B73">
        <v>2000</v>
      </c>
      <c r="C73">
        <v>1</v>
      </c>
      <c r="D73">
        <v>9</v>
      </c>
      <c r="E73">
        <v>18</v>
      </c>
      <c r="F73" s="17">
        <v>1024.4000000000001</v>
      </c>
      <c r="G73">
        <v>5.6</v>
      </c>
      <c r="H73">
        <v>4.2</v>
      </c>
      <c r="I73">
        <v>13.6</v>
      </c>
      <c r="J73">
        <v>5</v>
      </c>
      <c r="K73">
        <f>(I73+J73)/2</f>
        <v>9.3000000000000007</v>
      </c>
      <c r="L73">
        <v>78</v>
      </c>
      <c r="M73">
        <f>LN(L73/100)+(17.27*K73)/(237.3+K73)</f>
        <v>0.40284034386451745</v>
      </c>
      <c r="N73" s="18">
        <f>(237.3*M73)/(17.27-M73)</f>
        <v>5.6674636125992546</v>
      </c>
      <c r="O73">
        <v>50</v>
      </c>
      <c r="P73">
        <v>7</v>
      </c>
      <c r="Q73">
        <v>15</v>
      </c>
      <c r="R73">
        <v>1</v>
      </c>
      <c r="S73">
        <f t="shared" si="1"/>
        <v>12.5</v>
      </c>
    </row>
    <row r="74" spans="1:19" hidden="1">
      <c r="A74" s="1">
        <v>16734</v>
      </c>
      <c r="B74">
        <v>2000</v>
      </c>
      <c r="C74">
        <v>1</v>
      </c>
      <c r="D74">
        <v>9</v>
      </c>
      <c r="E74">
        <v>21</v>
      </c>
      <c r="F74" s="19">
        <v>1025</v>
      </c>
      <c r="G74">
        <v>5.4</v>
      </c>
      <c r="H74">
        <v>3.6</v>
      </c>
      <c r="L74">
        <v>73</v>
      </c>
      <c r="O74">
        <v>50</v>
      </c>
      <c r="P74">
        <v>7</v>
      </c>
      <c r="Q74">
        <v>15</v>
      </c>
      <c r="R74">
        <v>1</v>
      </c>
      <c r="S74">
        <f t="shared" si="1"/>
        <v>12.5</v>
      </c>
    </row>
    <row r="75" spans="1:19" hidden="1">
      <c r="A75" s="1">
        <v>16734</v>
      </c>
      <c r="B75">
        <v>2000</v>
      </c>
      <c r="C75">
        <v>1</v>
      </c>
      <c r="D75">
        <v>10</v>
      </c>
      <c r="E75">
        <v>0</v>
      </c>
      <c r="F75" s="17">
        <v>1025.4000000000001</v>
      </c>
      <c r="G75">
        <v>4.2</v>
      </c>
      <c r="H75">
        <v>3</v>
      </c>
      <c r="L75">
        <v>80</v>
      </c>
      <c r="O75">
        <v>50</v>
      </c>
      <c r="P75">
        <v>7</v>
      </c>
      <c r="Q75">
        <v>15</v>
      </c>
      <c r="R75">
        <v>1</v>
      </c>
      <c r="S75">
        <f t="shared" si="1"/>
        <v>12.5</v>
      </c>
    </row>
    <row r="76" spans="1:19" hidden="1">
      <c r="A76" s="1">
        <v>16734</v>
      </c>
      <c r="B76">
        <v>2000</v>
      </c>
      <c r="C76">
        <v>1</v>
      </c>
      <c r="D76">
        <v>10</v>
      </c>
      <c r="E76">
        <v>3</v>
      </c>
      <c r="F76" s="17">
        <v>1025.0999999999999</v>
      </c>
      <c r="G76">
        <v>5.6</v>
      </c>
      <c r="H76">
        <v>3.6</v>
      </c>
      <c r="L76">
        <v>70</v>
      </c>
      <c r="O76">
        <v>50</v>
      </c>
      <c r="P76">
        <v>6</v>
      </c>
      <c r="Q76">
        <v>15</v>
      </c>
      <c r="R76">
        <v>1</v>
      </c>
      <c r="S76">
        <f t="shared" si="1"/>
        <v>12.5</v>
      </c>
    </row>
    <row r="77" spans="1:19" hidden="1">
      <c r="A77" s="1">
        <v>16734</v>
      </c>
      <c r="B77">
        <v>2000</v>
      </c>
      <c r="C77">
        <v>1</v>
      </c>
      <c r="D77">
        <v>10</v>
      </c>
      <c r="E77">
        <v>6</v>
      </c>
      <c r="F77" s="17">
        <v>1026.2</v>
      </c>
      <c r="G77">
        <v>3.2</v>
      </c>
      <c r="H77">
        <v>1.8</v>
      </c>
      <c r="I77">
        <v>6.4</v>
      </c>
      <c r="J77">
        <v>2.6</v>
      </c>
      <c r="K77">
        <f>(I77+J77)/2</f>
        <v>4.5</v>
      </c>
      <c r="L77">
        <v>76</v>
      </c>
      <c r="M77">
        <f>LN(L77/100)+(17.27*K77)/(237.3+K77)</f>
        <v>4.6965139409902212E-2</v>
      </c>
      <c r="N77" s="18">
        <f>(237.3*M77)/(17.27-M77)</f>
        <v>0.64708848772474414</v>
      </c>
      <c r="O77">
        <v>50</v>
      </c>
      <c r="P77">
        <v>8</v>
      </c>
      <c r="Q77">
        <v>20</v>
      </c>
      <c r="R77">
        <v>2</v>
      </c>
      <c r="S77">
        <f t="shared" si="1"/>
        <v>25</v>
      </c>
    </row>
    <row r="78" spans="1:19" hidden="1">
      <c r="A78" s="1">
        <v>16734</v>
      </c>
      <c r="B78">
        <v>2000</v>
      </c>
      <c r="C78">
        <v>1</v>
      </c>
      <c r="D78">
        <v>10</v>
      </c>
      <c r="E78">
        <v>9</v>
      </c>
      <c r="F78" s="17">
        <v>1026.7</v>
      </c>
      <c r="G78">
        <v>12.6</v>
      </c>
      <c r="H78">
        <v>9.4</v>
      </c>
      <c r="L78">
        <v>63</v>
      </c>
      <c r="O78">
        <v>70</v>
      </c>
      <c r="P78">
        <v>5</v>
      </c>
      <c r="Q78">
        <v>20</v>
      </c>
      <c r="R78">
        <v>4</v>
      </c>
      <c r="S78">
        <f t="shared" si="1"/>
        <v>50</v>
      </c>
    </row>
    <row r="79" spans="1:19" hidden="1">
      <c r="A79" s="1">
        <v>16734</v>
      </c>
      <c r="B79">
        <v>2000</v>
      </c>
      <c r="C79">
        <v>1</v>
      </c>
      <c r="D79">
        <v>10</v>
      </c>
      <c r="E79">
        <v>12</v>
      </c>
      <c r="F79" s="17">
        <v>1025.5999999999999</v>
      </c>
      <c r="G79">
        <v>14.6</v>
      </c>
      <c r="H79">
        <v>11</v>
      </c>
      <c r="L79">
        <v>62</v>
      </c>
      <c r="O79">
        <v>160</v>
      </c>
      <c r="P79">
        <v>6</v>
      </c>
      <c r="Q79">
        <v>20</v>
      </c>
      <c r="R79">
        <v>4</v>
      </c>
      <c r="S79">
        <f t="shared" si="1"/>
        <v>50</v>
      </c>
    </row>
    <row r="80" spans="1:19" hidden="1">
      <c r="A80" s="1">
        <v>16734</v>
      </c>
      <c r="B80">
        <v>2000</v>
      </c>
      <c r="C80">
        <v>1</v>
      </c>
      <c r="D80">
        <v>10</v>
      </c>
      <c r="E80">
        <v>15</v>
      </c>
      <c r="F80" s="17">
        <v>1025.5999999999999</v>
      </c>
      <c r="G80">
        <v>12</v>
      </c>
      <c r="H80">
        <v>10</v>
      </c>
      <c r="L80">
        <v>76</v>
      </c>
      <c r="O80">
        <v>0</v>
      </c>
      <c r="P80">
        <v>0</v>
      </c>
      <c r="Q80">
        <v>20</v>
      </c>
      <c r="R80">
        <v>7</v>
      </c>
      <c r="S80">
        <f t="shared" si="1"/>
        <v>87.5</v>
      </c>
    </row>
    <row r="81" spans="1:20" hidden="1">
      <c r="A81" s="1">
        <v>16734</v>
      </c>
      <c r="B81">
        <v>2000</v>
      </c>
      <c r="C81">
        <v>1</v>
      </c>
      <c r="D81">
        <v>10</v>
      </c>
      <c r="E81">
        <v>18</v>
      </c>
      <c r="F81" s="17">
        <v>1026.2</v>
      </c>
      <c r="G81">
        <v>9.8000000000000007</v>
      </c>
      <c r="H81">
        <v>9.1999999999999993</v>
      </c>
      <c r="I81">
        <v>14.8</v>
      </c>
      <c r="J81">
        <v>3.2</v>
      </c>
      <c r="K81">
        <f>(I81+J81)/2</f>
        <v>9</v>
      </c>
      <c r="L81">
        <v>92</v>
      </c>
      <c r="M81">
        <f>LN(L81/100)+(17.27*K81)/(237.3+K81)</f>
        <v>0.54767807437398186</v>
      </c>
      <c r="N81" s="18">
        <f>(237.3*M81)/(17.27-M81)</f>
        <v>7.7718876377916963</v>
      </c>
      <c r="O81">
        <v>0</v>
      </c>
      <c r="P81">
        <v>0</v>
      </c>
      <c r="Q81">
        <v>15</v>
      </c>
      <c r="R81">
        <v>7</v>
      </c>
      <c r="S81">
        <f t="shared" si="1"/>
        <v>87.5</v>
      </c>
      <c r="T81">
        <v>3.3</v>
      </c>
    </row>
    <row r="82" spans="1:20" hidden="1">
      <c r="A82" s="1">
        <v>16734</v>
      </c>
      <c r="B82">
        <v>2000</v>
      </c>
      <c r="C82">
        <v>1</v>
      </c>
      <c r="D82">
        <v>10</v>
      </c>
      <c r="E82">
        <v>21</v>
      </c>
      <c r="F82" s="17">
        <v>1026.7</v>
      </c>
      <c r="G82">
        <v>9</v>
      </c>
      <c r="H82">
        <v>8.4</v>
      </c>
      <c r="L82">
        <v>92</v>
      </c>
      <c r="O82">
        <v>0</v>
      </c>
      <c r="P82">
        <v>0</v>
      </c>
      <c r="Q82">
        <v>15</v>
      </c>
      <c r="R82">
        <v>7</v>
      </c>
      <c r="S82">
        <f t="shared" si="1"/>
        <v>87.5</v>
      </c>
    </row>
    <row r="83" spans="1:20" hidden="1">
      <c r="A83" s="1">
        <v>16734</v>
      </c>
      <c r="B83">
        <v>2000</v>
      </c>
      <c r="C83">
        <v>1</v>
      </c>
      <c r="D83">
        <v>11</v>
      </c>
      <c r="E83">
        <v>0</v>
      </c>
      <c r="F83" s="17">
        <v>1026.9000000000001</v>
      </c>
      <c r="G83">
        <v>8.8000000000000007</v>
      </c>
      <c r="H83">
        <v>7.6</v>
      </c>
      <c r="L83">
        <v>84</v>
      </c>
      <c r="O83">
        <v>110</v>
      </c>
      <c r="P83">
        <v>4</v>
      </c>
      <c r="Q83">
        <v>15</v>
      </c>
      <c r="R83">
        <v>6</v>
      </c>
      <c r="S83">
        <f t="shared" si="1"/>
        <v>75</v>
      </c>
    </row>
    <row r="84" spans="1:20" hidden="1">
      <c r="A84" s="1">
        <v>16734</v>
      </c>
      <c r="B84">
        <v>2000</v>
      </c>
      <c r="C84">
        <v>1</v>
      </c>
      <c r="D84">
        <v>11</v>
      </c>
      <c r="E84">
        <v>3</v>
      </c>
      <c r="F84" s="17">
        <v>1027.0999999999999</v>
      </c>
      <c r="G84">
        <v>8.6</v>
      </c>
      <c r="H84">
        <v>7.6</v>
      </c>
      <c r="L84">
        <v>87</v>
      </c>
      <c r="O84">
        <v>110</v>
      </c>
      <c r="P84">
        <v>6</v>
      </c>
      <c r="Q84">
        <v>15</v>
      </c>
      <c r="R84">
        <v>7</v>
      </c>
      <c r="S84">
        <f t="shared" si="1"/>
        <v>87.5</v>
      </c>
    </row>
    <row r="85" spans="1:20" hidden="1">
      <c r="A85" s="1">
        <v>16734</v>
      </c>
      <c r="B85">
        <v>2000</v>
      </c>
      <c r="C85">
        <v>1</v>
      </c>
      <c r="D85">
        <v>11</v>
      </c>
      <c r="E85">
        <v>6</v>
      </c>
      <c r="F85" s="17">
        <v>1027.3</v>
      </c>
      <c r="G85">
        <v>8</v>
      </c>
      <c r="H85">
        <v>7</v>
      </c>
      <c r="I85">
        <v>10</v>
      </c>
      <c r="J85">
        <v>7</v>
      </c>
      <c r="K85">
        <f>(I85+J85)/2</f>
        <v>8.5</v>
      </c>
      <c r="L85">
        <v>86</v>
      </c>
      <c r="M85">
        <f>LN(L85/100)+(17.27*K85)/(237.3+K85)</f>
        <v>0.44639029171374822</v>
      </c>
      <c r="N85" s="18">
        <f>(237.3*M85)/(17.27-M85)</f>
        <v>6.2964142690197322</v>
      </c>
      <c r="O85">
        <v>50</v>
      </c>
      <c r="P85">
        <v>5</v>
      </c>
      <c r="Q85">
        <v>10</v>
      </c>
      <c r="R85">
        <v>6</v>
      </c>
      <c r="S85">
        <f t="shared" si="1"/>
        <v>75</v>
      </c>
    </row>
    <row r="86" spans="1:20" hidden="1">
      <c r="A86" s="1">
        <v>16734</v>
      </c>
      <c r="B86">
        <v>2000</v>
      </c>
      <c r="C86">
        <v>1</v>
      </c>
      <c r="D86">
        <v>11</v>
      </c>
      <c r="E86">
        <v>9</v>
      </c>
      <c r="F86" s="17">
        <v>1028.2</v>
      </c>
      <c r="G86">
        <v>10.8</v>
      </c>
      <c r="H86">
        <v>9.4</v>
      </c>
      <c r="L86">
        <v>82</v>
      </c>
      <c r="O86">
        <v>50</v>
      </c>
      <c r="P86">
        <v>5</v>
      </c>
      <c r="Q86">
        <v>10</v>
      </c>
      <c r="R86">
        <v>5</v>
      </c>
      <c r="S86">
        <f t="shared" si="1"/>
        <v>62.5</v>
      </c>
    </row>
    <row r="87" spans="1:20" hidden="1">
      <c r="A87" s="1">
        <v>16734</v>
      </c>
      <c r="B87">
        <v>2000</v>
      </c>
      <c r="C87">
        <v>1</v>
      </c>
      <c r="D87">
        <v>11</v>
      </c>
      <c r="E87">
        <v>12</v>
      </c>
      <c r="F87" s="17">
        <v>1027.4000000000001</v>
      </c>
      <c r="G87">
        <v>12.6</v>
      </c>
      <c r="H87">
        <v>10.6</v>
      </c>
      <c r="L87">
        <v>77</v>
      </c>
      <c r="O87">
        <v>180</v>
      </c>
      <c r="P87">
        <v>5</v>
      </c>
      <c r="Q87">
        <v>15</v>
      </c>
      <c r="R87">
        <v>5</v>
      </c>
      <c r="S87">
        <f t="shared" si="1"/>
        <v>62.5</v>
      </c>
    </row>
    <row r="88" spans="1:20" hidden="1">
      <c r="A88" s="1">
        <v>16734</v>
      </c>
      <c r="B88">
        <v>2000</v>
      </c>
      <c r="C88">
        <v>1</v>
      </c>
      <c r="D88">
        <v>11</v>
      </c>
      <c r="E88">
        <v>15</v>
      </c>
      <c r="F88" s="17">
        <v>1027.0999999999999</v>
      </c>
      <c r="G88">
        <v>12</v>
      </c>
      <c r="H88">
        <v>8.1999999999999993</v>
      </c>
      <c r="L88">
        <v>56</v>
      </c>
      <c r="O88">
        <v>320</v>
      </c>
      <c r="P88">
        <v>6</v>
      </c>
      <c r="Q88">
        <v>20</v>
      </c>
      <c r="R88">
        <v>3</v>
      </c>
      <c r="S88">
        <f t="shared" si="1"/>
        <v>37.5</v>
      </c>
    </row>
    <row r="89" spans="1:20" hidden="1">
      <c r="A89" s="1">
        <v>16734</v>
      </c>
      <c r="B89">
        <v>2000</v>
      </c>
      <c r="C89">
        <v>1</v>
      </c>
      <c r="D89">
        <v>11</v>
      </c>
      <c r="E89">
        <v>18</v>
      </c>
      <c r="F89" s="19">
        <v>1028</v>
      </c>
      <c r="G89">
        <v>7.8</v>
      </c>
      <c r="H89">
        <v>6.2</v>
      </c>
      <c r="I89">
        <v>14</v>
      </c>
      <c r="J89">
        <v>6.2</v>
      </c>
      <c r="K89">
        <f>(I89+J89)/2</f>
        <v>10.1</v>
      </c>
      <c r="L89">
        <v>77</v>
      </c>
      <c r="M89">
        <f>LN(L89/100)+(17.27*K89)/(237.3+K89)</f>
        <v>0.44367565623745991</v>
      </c>
      <c r="N89" s="18">
        <f>(237.3*M89)/(17.27-M89)</f>
        <v>6.2571142142625904</v>
      </c>
      <c r="O89">
        <v>50</v>
      </c>
      <c r="P89">
        <v>6</v>
      </c>
      <c r="Q89">
        <v>20</v>
      </c>
      <c r="R89">
        <v>1</v>
      </c>
      <c r="S89">
        <f t="shared" si="1"/>
        <v>12.5</v>
      </c>
    </row>
    <row r="90" spans="1:20" hidden="1">
      <c r="A90" s="1">
        <v>16734</v>
      </c>
      <c r="B90">
        <v>2000</v>
      </c>
      <c r="C90">
        <v>1</v>
      </c>
      <c r="D90">
        <v>11</v>
      </c>
      <c r="E90">
        <v>21</v>
      </c>
      <c r="F90" s="17">
        <v>1028.8</v>
      </c>
      <c r="G90">
        <v>6</v>
      </c>
      <c r="H90">
        <v>4.8</v>
      </c>
      <c r="L90">
        <v>82</v>
      </c>
      <c r="O90">
        <v>50</v>
      </c>
      <c r="P90">
        <v>7</v>
      </c>
      <c r="Q90">
        <v>20</v>
      </c>
      <c r="R90">
        <v>1</v>
      </c>
      <c r="S90">
        <f t="shared" si="1"/>
        <v>12.5</v>
      </c>
    </row>
    <row r="91" spans="1:20" hidden="1">
      <c r="A91" s="1">
        <v>16734</v>
      </c>
      <c r="B91">
        <v>2000</v>
      </c>
      <c r="C91">
        <v>1</v>
      </c>
      <c r="D91">
        <v>12</v>
      </c>
      <c r="E91">
        <v>0</v>
      </c>
      <c r="F91" s="17">
        <v>1028.4000000000001</v>
      </c>
      <c r="G91">
        <v>5</v>
      </c>
      <c r="H91">
        <v>4</v>
      </c>
      <c r="L91">
        <v>84</v>
      </c>
      <c r="O91">
        <v>50</v>
      </c>
      <c r="P91">
        <v>8</v>
      </c>
      <c r="Q91">
        <v>20</v>
      </c>
      <c r="R91">
        <v>1</v>
      </c>
      <c r="S91">
        <f t="shared" si="1"/>
        <v>12.5</v>
      </c>
    </row>
    <row r="92" spans="1:20" hidden="1">
      <c r="A92" s="1">
        <v>16734</v>
      </c>
      <c r="B92">
        <v>2000</v>
      </c>
      <c r="C92">
        <v>1</v>
      </c>
      <c r="D92">
        <v>12</v>
      </c>
      <c r="E92">
        <v>3</v>
      </c>
      <c r="F92" s="17">
        <v>1027.9000000000001</v>
      </c>
      <c r="G92">
        <v>5</v>
      </c>
      <c r="H92">
        <v>3.8</v>
      </c>
      <c r="L92">
        <v>81</v>
      </c>
      <c r="O92">
        <v>50</v>
      </c>
      <c r="P92">
        <v>8</v>
      </c>
      <c r="Q92">
        <v>20</v>
      </c>
      <c r="R92">
        <v>3</v>
      </c>
      <c r="S92">
        <f t="shared" si="1"/>
        <v>37.5</v>
      </c>
    </row>
    <row r="93" spans="1:20" hidden="1">
      <c r="A93" s="1">
        <v>16734</v>
      </c>
      <c r="B93">
        <v>2000</v>
      </c>
      <c r="C93">
        <v>1</v>
      </c>
      <c r="D93">
        <v>12</v>
      </c>
      <c r="E93">
        <v>6</v>
      </c>
      <c r="F93" s="17">
        <v>1028.3</v>
      </c>
      <c r="G93">
        <v>6.2</v>
      </c>
      <c r="H93">
        <v>3.8</v>
      </c>
      <c r="I93">
        <v>13.2</v>
      </c>
      <c r="J93">
        <v>3.8</v>
      </c>
      <c r="K93">
        <f>(I93+J93)/2</f>
        <v>8.5</v>
      </c>
      <c r="L93">
        <v>65</v>
      </c>
      <c r="M93">
        <f>LN(L93/100)+(17.27*K93)/(237.3+K93)</f>
        <v>0.16643026535587768</v>
      </c>
      <c r="N93" s="18">
        <f>(237.3*M93)/(17.27-M93)</f>
        <v>2.3091028704348742</v>
      </c>
      <c r="O93">
        <v>50</v>
      </c>
      <c r="P93">
        <v>8</v>
      </c>
      <c r="Q93">
        <v>20</v>
      </c>
      <c r="R93">
        <v>4</v>
      </c>
      <c r="S93">
        <f t="shared" si="1"/>
        <v>50</v>
      </c>
    </row>
    <row r="94" spans="1:20" hidden="1">
      <c r="A94" s="1">
        <v>16734</v>
      </c>
      <c r="B94">
        <v>2000</v>
      </c>
      <c r="C94">
        <v>1</v>
      </c>
      <c r="D94">
        <v>12</v>
      </c>
      <c r="E94">
        <v>9</v>
      </c>
      <c r="F94" s="19">
        <v>1029</v>
      </c>
      <c r="G94">
        <v>9.8000000000000007</v>
      </c>
      <c r="H94">
        <v>6.6</v>
      </c>
      <c r="L94">
        <v>60</v>
      </c>
      <c r="O94">
        <v>0</v>
      </c>
      <c r="P94">
        <v>0</v>
      </c>
      <c r="Q94">
        <v>20</v>
      </c>
      <c r="R94">
        <v>6</v>
      </c>
      <c r="S94">
        <f t="shared" si="1"/>
        <v>75</v>
      </c>
    </row>
    <row r="95" spans="1:20" hidden="1">
      <c r="A95" s="1">
        <v>16734</v>
      </c>
      <c r="B95">
        <v>2000</v>
      </c>
      <c r="C95">
        <v>1</v>
      </c>
      <c r="D95">
        <v>12</v>
      </c>
      <c r="E95">
        <v>12</v>
      </c>
      <c r="F95" s="17">
        <v>1027.3</v>
      </c>
      <c r="G95">
        <v>13</v>
      </c>
      <c r="H95">
        <v>8.4</v>
      </c>
      <c r="L95">
        <v>48</v>
      </c>
      <c r="O95">
        <v>0</v>
      </c>
      <c r="P95">
        <v>0</v>
      </c>
      <c r="Q95">
        <v>20</v>
      </c>
      <c r="R95">
        <v>5</v>
      </c>
      <c r="S95">
        <f t="shared" si="1"/>
        <v>62.5</v>
      </c>
    </row>
    <row r="96" spans="1:20" hidden="1">
      <c r="A96" s="1">
        <v>16734</v>
      </c>
      <c r="B96">
        <v>2000</v>
      </c>
      <c r="C96">
        <v>1</v>
      </c>
      <c r="D96">
        <v>12</v>
      </c>
      <c r="E96">
        <v>15</v>
      </c>
      <c r="F96" s="17">
        <v>1027.4000000000001</v>
      </c>
      <c r="G96">
        <v>12.6</v>
      </c>
      <c r="H96">
        <v>9</v>
      </c>
      <c r="L96">
        <v>59</v>
      </c>
      <c r="O96">
        <v>20</v>
      </c>
      <c r="P96">
        <v>5</v>
      </c>
      <c r="Q96">
        <v>20</v>
      </c>
      <c r="R96">
        <v>4</v>
      </c>
      <c r="S96">
        <f t="shared" si="1"/>
        <v>50</v>
      </c>
    </row>
    <row r="97" spans="1:19" hidden="1">
      <c r="A97" s="1">
        <v>16734</v>
      </c>
      <c r="B97">
        <v>2000</v>
      </c>
      <c r="C97">
        <v>1</v>
      </c>
      <c r="D97">
        <v>12</v>
      </c>
      <c r="E97">
        <v>18</v>
      </c>
      <c r="F97" s="17">
        <v>1027.5</v>
      </c>
      <c r="G97">
        <v>9</v>
      </c>
      <c r="H97">
        <v>7</v>
      </c>
      <c r="I97">
        <v>13.6</v>
      </c>
      <c r="J97">
        <v>6</v>
      </c>
      <c r="K97">
        <f>(I97+J97)/2</f>
        <v>9.8000000000000007</v>
      </c>
      <c r="L97">
        <v>73</v>
      </c>
      <c r="M97">
        <f>LN(L97/100)+(17.27*K97)/(237.3+K97)</f>
        <v>0.37021843363055468</v>
      </c>
      <c r="N97" s="18">
        <f>(237.3*M97)/(17.27-M97)</f>
        <v>5.1984597526016385</v>
      </c>
      <c r="O97">
        <v>20</v>
      </c>
      <c r="P97">
        <v>5</v>
      </c>
      <c r="Q97">
        <v>10</v>
      </c>
      <c r="R97">
        <v>6</v>
      </c>
      <c r="S97">
        <f t="shared" si="1"/>
        <v>75</v>
      </c>
    </row>
    <row r="98" spans="1:19" hidden="1">
      <c r="A98" s="1">
        <v>16734</v>
      </c>
      <c r="B98">
        <v>2000</v>
      </c>
      <c r="C98">
        <v>1</v>
      </c>
      <c r="D98">
        <v>12</v>
      </c>
      <c r="E98">
        <v>21</v>
      </c>
      <c r="F98" s="17">
        <v>1028.3</v>
      </c>
      <c r="G98">
        <v>7</v>
      </c>
      <c r="H98">
        <v>5.4</v>
      </c>
      <c r="L98">
        <v>77</v>
      </c>
      <c r="O98">
        <v>50</v>
      </c>
      <c r="P98">
        <v>5</v>
      </c>
      <c r="Q98">
        <v>10</v>
      </c>
      <c r="R98">
        <v>3</v>
      </c>
      <c r="S98">
        <f t="shared" si="1"/>
        <v>37.5</v>
      </c>
    </row>
    <row r="99" spans="1:19" hidden="1">
      <c r="A99" s="1">
        <v>16734</v>
      </c>
      <c r="B99">
        <v>2000</v>
      </c>
      <c r="C99">
        <v>1</v>
      </c>
      <c r="D99">
        <v>13</v>
      </c>
      <c r="E99">
        <v>0</v>
      </c>
      <c r="F99" s="17">
        <v>1027.7</v>
      </c>
      <c r="G99">
        <v>6.4</v>
      </c>
      <c r="H99">
        <v>4.8</v>
      </c>
      <c r="L99">
        <v>77</v>
      </c>
      <c r="O99">
        <v>50</v>
      </c>
      <c r="P99">
        <v>5</v>
      </c>
      <c r="Q99">
        <v>10</v>
      </c>
      <c r="R99">
        <v>5</v>
      </c>
      <c r="S99">
        <f t="shared" si="1"/>
        <v>62.5</v>
      </c>
    </row>
    <row r="100" spans="1:19" hidden="1">
      <c r="A100" s="1">
        <v>16734</v>
      </c>
      <c r="B100">
        <v>2000</v>
      </c>
      <c r="C100">
        <v>1</v>
      </c>
      <c r="D100">
        <v>13</v>
      </c>
      <c r="E100">
        <v>3</v>
      </c>
      <c r="F100" s="17">
        <v>1026.7</v>
      </c>
      <c r="G100">
        <v>6.6</v>
      </c>
      <c r="H100">
        <v>5</v>
      </c>
      <c r="L100">
        <v>77</v>
      </c>
      <c r="O100">
        <v>50</v>
      </c>
      <c r="P100">
        <v>5</v>
      </c>
      <c r="Q100">
        <v>10</v>
      </c>
      <c r="R100">
        <v>5</v>
      </c>
      <c r="S100">
        <f t="shared" si="1"/>
        <v>62.5</v>
      </c>
    </row>
    <row r="101" spans="1:19" hidden="1">
      <c r="A101" s="1">
        <v>16734</v>
      </c>
      <c r="B101">
        <v>2000</v>
      </c>
      <c r="C101">
        <v>1</v>
      </c>
      <c r="D101">
        <v>13</v>
      </c>
      <c r="E101">
        <v>6</v>
      </c>
      <c r="F101" s="17">
        <v>1026.5999999999999</v>
      </c>
      <c r="G101">
        <v>5.6</v>
      </c>
      <c r="H101">
        <v>3.6</v>
      </c>
      <c r="I101">
        <v>9.1999999999999993</v>
      </c>
      <c r="J101">
        <v>5</v>
      </c>
      <c r="K101">
        <f>(I101+J101)/2</f>
        <v>7.1</v>
      </c>
      <c r="L101">
        <v>70</v>
      </c>
      <c r="M101">
        <f>LN(L101/100)+(17.27*K101)/(237.3+K101)</f>
        <v>0.14503127537386984</v>
      </c>
      <c r="N101" s="18">
        <f>(237.3*M101)/(17.27-M101)</f>
        <v>2.0096925255535427</v>
      </c>
      <c r="O101">
        <v>90</v>
      </c>
      <c r="P101">
        <v>6</v>
      </c>
      <c r="Q101">
        <v>10</v>
      </c>
      <c r="R101">
        <v>6</v>
      </c>
      <c r="S101">
        <f t="shared" si="1"/>
        <v>75</v>
      </c>
    </row>
    <row r="102" spans="1:19" hidden="1">
      <c r="A102" s="1">
        <v>16734</v>
      </c>
      <c r="B102">
        <v>2000</v>
      </c>
      <c r="C102">
        <v>1</v>
      </c>
      <c r="D102">
        <v>13</v>
      </c>
      <c r="E102">
        <v>9</v>
      </c>
      <c r="F102" s="17">
        <v>1026.9000000000001</v>
      </c>
      <c r="G102">
        <v>11.6</v>
      </c>
      <c r="H102">
        <v>7.2</v>
      </c>
      <c r="L102">
        <v>48</v>
      </c>
      <c r="O102">
        <v>90</v>
      </c>
      <c r="P102">
        <v>6</v>
      </c>
      <c r="Q102">
        <v>15</v>
      </c>
      <c r="R102">
        <v>4</v>
      </c>
      <c r="S102">
        <f t="shared" si="1"/>
        <v>50</v>
      </c>
    </row>
    <row r="103" spans="1:19" hidden="1">
      <c r="A103" s="1">
        <v>16734</v>
      </c>
      <c r="B103">
        <v>2000</v>
      </c>
      <c r="C103">
        <v>1</v>
      </c>
      <c r="D103">
        <v>13</v>
      </c>
      <c r="E103">
        <v>12</v>
      </c>
      <c r="F103" s="19">
        <v>1025</v>
      </c>
      <c r="G103">
        <v>13</v>
      </c>
      <c r="H103">
        <v>8.1999999999999993</v>
      </c>
      <c r="L103">
        <v>47</v>
      </c>
      <c r="O103">
        <v>90</v>
      </c>
      <c r="P103">
        <v>4</v>
      </c>
      <c r="Q103">
        <v>20</v>
      </c>
      <c r="R103">
        <v>3</v>
      </c>
      <c r="S103">
        <f t="shared" si="1"/>
        <v>37.5</v>
      </c>
    </row>
    <row r="104" spans="1:19" hidden="1">
      <c r="A104" s="1">
        <v>16734</v>
      </c>
      <c r="B104">
        <v>2000</v>
      </c>
      <c r="C104">
        <v>1</v>
      </c>
      <c r="D104">
        <v>13</v>
      </c>
      <c r="E104">
        <v>15</v>
      </c>
      <c r="F104" s="17">
        <v>1024.2</v>
      </c>
      <c r="G104">
        <v>11.6</v>
      </c>
      <c r="H104">
        <v>7.4</v>
      </c>
      <c r="L104">
        <v>50</v>
      </c>
      <c r="O104">
        <v>90</v>
      </c>
      <c r="P104">
        <v>4</v>
      </c>
      <c r="Q104">
        <v>20</v>
      </c>
      <c r="R104">
        <v>4</v>
      </c>
      <c r="S104">
        <f t="shared" si="1"/>
        <v>50</v>
      </c>
    </row>
    <row r="105" spans="1:19" hidden="1">
      <c r="A105" s="1">
        <v>16734</v>
      </c>
      <c r="B105">
        <v>2000</v>
      </c>
      <c r="C105">
        <v>1</v>
      </c>
      <c r="D105">
        <v>13</v>
      </c>
      <c r="E105">
        <v>18</v>
      </c>
      <c r="F105" s="17">
        <v>1024.2</v>
      </c>
      <c r="G105">
        <v>5.4</v>
      </c>
      <c r="H105">
        <v>3.8</v>
      </c>
      <c r="I105">
        <v>13.2</v>
      </c>
      <c r="J105">
        <v>5</v>
      </c>
      <c r="K105">
        <f>(I105+J105)/2</f>
        <v>9.1</v>
      </c>
      <c r="L105">
        <v>76</v>
      </c>
      <c r="M105">
        <f>LN(L105/100)+(17.27*K105)/(237.3+K105)</f>
        <v>0.36337565429823959</v>
      </c>
      <c r="N105" s="18">
        <f>(237.3*M105)/(17.27-M105)</f>
        <v>5.1003110379568239</v>
      </c>
      <c r="O105">
        <v>50</v>
      </c>
      <c r="P105">
        <v>6</v>
      </c>
      <c r="Q105">
        <v>20</v>
      </c>
      <c r="R105">
        <v>1</v>
      </c>
      <c r="S105">
        <f t="shared" si="1"/>
        <v>12.5</v>
      </c>
    </row>
    <row r="106" spans="1:19" hidden="1">
      <c r="A106" s="1">
        <v>16734</v>
      </c>
      <c r="B106">
        <v>2000</v>
      </c>
      <c r="C106">
        <v>1</v>
      </c>
      <c r="D106">
        <v>13</v>
      </c>
      <c r="E106">
        <v>21</v>
      </c>
      <c r="F106" s="17">
        <v>1023.4</v>
      </c>
      <c r="G106">
        <v>6.6</v>
      </c>
      <c r="H106">
        <v>4.4000000000000004</v>
      </c>
      <c r="L106">
        <v>67</v>
      </c>
      <c r="O106">
        <v>50</v>
      </c>
      <c r="P106">
        <v>4</v>
      </c>
      <c r="Q106">
        <v>20</v>
      </c>
      <c r="R106">
        <v>2</v>
      </c>
      <c r="S106">
        <f t="shared" si="1"/>
        <v>25</v>
      </c>
    </row>
    <row r="107" spans="1:19" hidden="1">
      <c r="A107" s="1">
        <v>16734</v>
      </c>
      <c r="B107">
        <v>2000</v>
      </c>
      <c r="C107">
        <v>1</v>
      </c>
      <c r="D107">
        <v>14</v>
      </c>
      <c r="E107">
        <v>0</v>
      </c>
      <c r="F107" s="19">
        <v>1022</v>
      </c>
      <c r="G107">
        <v>6</v>
      </c>
      <c r="H107">
        <v>4.2</v>
      </c>
      <c r="L107">
        <v>73</v>
      </c>
      <c r="O107">
        <v>90</v>
      </c>
      <c r="P107">
        <v>6</v>
      </c>
      <c r="Q107">
        <v>20</v>
      </c>
      <c r="R107">
        <v>4</v>
      </c>
      <c r="S107">
        <f t="shared" si="1"/>
        <v>50</v>
      </c>
    </row>
    <row r="108" spans="1:19" hidden="1">
      <c r="A108" s="1">
        <v>16734</v>
      </c>
      <c r="B108">
        <v>2000</v>
      </c>
      <c r="C108">
        <v>1</v>
      </c>
      <c r="D108">
        <v>14</v>
      </c>
      <c r="E108">
        <v>3</v>
      </c>
      <c r="F108" s="17">
        <v>1019.3</v>
      </c>
      <c r="G108">
        <v>6.2</v>
      </c>
      <c r="H108">
        <v>4</v>
      </c>
      <c r="L108">
        <v>67</v>
      </c>
      <c r="O108">
        <v>90</v>
      </c>
      <c r="P108">
        <v>8</v>
      </c>
      <c r="Q108">
        <v>20</v>
      </c>
      <c r="R108">
        <v>5</v>
      </c>
      <c r="S108">
        <f t="shared" si="1"/>
        <v>62.5</v>
      </c>
    </row>
    <row r="109" spans="1:19" hidden="1">
      <c r="A109" s="1">
        <v>16734</v>
      </c>
      <c r="B109">
        <v>2000</v>
      </c>
      <c r="C109">
        <v>1</v>
      </c>
      <c r="D109">
        <v>14</v>
      </c>
      <c r="E109">
        <v>6</v>
      </c>
      <c r="F109" s="17">
        <v>1018.9</v>
      </c>
      <c r="G109">
        <v>7.8</v>
      </c>
      <c r="H109">
        <v>5.2</v>
      </c>
      <c r="I109">
        <v>8.1999999999999993</v>
      </c>
      <c r="J109">
        <v>5.4</v>
      </c>
      <c r="K109">
        <f>(I109+J109)/2</f>
        <v>6.8</v>
      </c>
      <c r="L109">
        <v>64</v>
      </c>
      <c r="M109">
        <f>LN(L109/100)+(17.27*K109)/(237.3+K109)</f>
        <v>3.4810808063919674E-2</v>
      </c>
      <c r="N109" s="18">
        <f>(237.3*M109)/(17.27-M109)</f>
        <v>0.47928715267210831</v>
      </c>
      <c r="O109">
        <v>50</v>
      </c>
      <c r="P109">
        <v>6</v>
      </c>
      <c r="Q109">
        <v>20</v>
      </c>
      <c r="R109">
        <v>8</v>
      </c>
      <c r="S109">
        <f t="shared" si="1"/>
        <v>100</v>
      </c>
    </row>
    <row r="110" spans="1:19" hidden="1">
      <c r="A110" s="1">
        <v>16734</v>
      </c>
      <c r="B110">
        <v>2000</v>
      </c>
      <c r="C110">
        <v>1</v>
      </c>
      <c r="D110">
        <v>14</v>
      </c>
      <c r="E110">
        <v>9</v>
      </c>
      <c r="F110" s="17">
        <v>1018.9</v>
      </c>
      <c r="G110">
        <v>9.8000000000000007</v>
      </c>
      <c r="H110">
        <v>6.6</v>
      </c>
      <c r="L110">
        <v>60</v>
      </c>
      <c r="O110">
        <v>70</v>
      </c>
      <c r="P110">
        <v>10</v>
      </c>
      <c r="Q110">
        <v>20</v>
      </c>
      <c r="R110">
        <v>8</v>
      </c>
      <c r="S110">
        <f t="shared" si="1"/>
        <v>100</v>
      </c>
    </row>
    <row r="111" spans="1:19" hidden="1">
      <c r="A111" s="1">
        <v>16734</v>
      </c>
      <c r="B111">
        <v>2000</v>
      </c>
      <c r="C111">
        <v>1</v>
      </c>
      <c r="D111">
        <v>14</v>
      </c>
      <c r="E111">
        <v>12</v>
      </c>
      <c r="F111" s="19">
        <v>1018</v>
      </c>
      <c r="G111">
        <v>11.2</v>
      </c>
      <c r="H111">
        <v>8</v>
      </c>
      <c r="L111">
        <v>61</v>
      </c>
      <c r="O111">
        <v>70</v>
      </c>
      <c r="P111">
        <v>8</v>
      </c>
      <c r="Q111">
        <v>20</v>
      </c>
      <c r="R111">
        <v>8</v>
      </c>
      <c r="S111">
        <f t="shared" si="1"/>
        <v>100</v>
      </c>
    </row>
    <row r="112" spans="1:19" hidden="1">
      <c r="A112" s="1">
        <v>16734</v>
      </c>
      <c r="B112">
        <v>2000</v>
      </c>
      <c r="C112">
        <v>1</v>
      </c>
      <c r="D112">
        <v>14</v>
      </c>
      <c r="E112">
        <v>15</v>
      </c>
      <c r="F112" s="17">
        <v>1017.3</v>
      </c>
      <c r="G112">
        <v>9.6</v>
      </c>
      <c r="H112">
        <v>6.6</v>
      </c>
      <c r="L112">
        <v>62</v>
      </c>
      <c r="O112">
        <v>70</v>
      </c>
      <c r="P112">
        <v>4</v>
      </c>
      <c r="Q112">
        <v>20</v>
      </c>
      <c r="R112">
        <v>8</v>
      </c>
      <c r="S112">
        <f t="shared" si="1"/>
        <v>100</v>
      </c>
    </row>
    <row r="113" spans="1:41" hidden="1">
      <c r="A113" s="1">
        <v>16734</v>
      </c>
      <c r="B113">
        <v>2000</v>
      </c>
      <c r="C113">
        <v>1</v>
      </c>
      <c r="D113">
        <v>14</v>
      </c>
      <c r="E113">
        <v>18</v>
      </c>
      <c r="F113" s="17">
        <v>1017.6</v>
      </c>
      <c r="G113">
        <v>9.1999999999999993</v>
      </c>
      <c r="H113">
        <v>5.8</v>
      </c>
      <c r="I113">
        <v>11.6</v>
      </c>
      <c r="J113">
        <v>7.8</v>
      </c>
      <c r="K113">
        <f>(I113+J113)/2</f>
        <v>9.6999999999999993</v>
      </c>
      <c r="L113">
        <v>56</v>
      </c>
      <c r="M113">
        <f>LN(L113/100)+(17.27*K113)/(237.3+K113)</f>
        <v>9.8396079645843293E-2</v>
      </c>
      <c r="N113" s="18">
        <f>(237.3*M113)/(17.27-M113)</f>
        <v>1.3597675446195037</v>
      </c>
      <c r="O113">
        <v>70</v>
      </c>
      <c r="P113">
        <v>10</v>
      </c>
      <c r="Q113">
        <v>20</v>
      </c>
      <c r="R113">
        <v>8</v>
      </c>
      <c r="S113">
        <f t="shared" si="1"/>
        <v>100</v>
      </c>
    </row>
    <row r="114" spans="1:41" hidden="1">
      <c r="A114" s="1">
        <v>16734</v>
      </c>
      <c r="B114">
        <v>2000</v>
      </c>
      <c r="C114">
        <v>1</v>
      </c>
      <c r="D114">
        <v>14</v>
      </c>
      <c r="E114">
        <v>21</v>
      </c>
      <c r="F114" s="17">
        <v>1016.6</v>
      </c>
      <c r="G114">
        <v>9</v>
      </c>
      <c r="H114">
        <v>5.6</v>
      </c>
      <c r="L114">
        <v>56</v>
      </c>
      <c r="O114">
        <v>50</v>
      </c>
      <c r="P114">
        <v>8</v>
      </c>
      <c r="Q114">
        <v>20</v>
      </c>
      <c r="R114">
        <v>7</v>
      </c>
      <c r="S114">
        <f t="shared" si="1"/>
        <v>87.5</v>
      </c>
    </row>
    <row r="115" spans="1:41" hidden="1">
      <c r="A115" s="1">
        <v>16734</v>
      </c>
      <c r="B115">
        <v>2000</v>
      </c>
      <c r="C115">
        <v>1</v>
      </c>
      <c r="D115">
        <v>15</v>
      </c>
      <c r="E115">
        <v>0</v>
      </c>
      <c r="F115" s="17">
        <v>1016.4</v>
      </c>
      <c r="G115">
        <v>9.6</v>
      </c>
      <c r="H115">
        <v>5.6</v>
      </c>
      <c r="L115">
        <v>50</v>
      </c>
      <c r="O115">
        <v>50</v>
      </c>
      <c r="P115">
        <v>10</v>
      </c>
      <c r="Q115">
        <v>20</v>
      </c>
      <c r="R115">
        <v>8</v>
      </c>
      <c r="S115">
        <f t="shared" si="1"/>
        <v>100</v>
      </c>
    </row>
    <row r="116" spans="1:41" hidden="1">
      <c r="A116" s="1">
        <v>16734</v>
      </c>
      <c r="B116">
        <v>2000</v>
      </c>
      <c r="C116">
        <v>1</v>
      </c>
      <c r="D116">
        <v>15</v>
      </c>
      <c r="E116">
        <v>3</v>
      </c>
      <c r="F116" s="17">
        <v>1016.2</v>
      </c>
      <c r="G116">
        <v>10</v>
      </c>
      <c r="H116">
        <v>6</v>
      </c>
      <c r="L116">
        <v>50</v>
      </c>
      <c r="O116">
        <v>50</v>
      </c>
      <c r="P116">
        <v>10</v>
      </c>
      <c r="Q116">
        <v>20</v>
      </c>
      <c r="R116">
        <v>8</v>
      </c>
      <c r="S116">
        <f t="shared" si="1"/>
        <v>100</v>
      </c>
    </row>
    <row r="117" spans="1:41" hidden="1">
      <c r="A117" s="1">
        <v>16734</v>
      </c>
      <c r="B117">
        <v>2000</v>
      </c>
      <c r="C117">
        <v>1</v>
      </c>
      <c r="D117">
        <v>15</v>
      </c>
      <c r="E117">
        <v>6</v>
      </c>
      <c r="F117" s="19">
        <v>1016</v>
      </c>
      <c r="G117">
        <v>7.8</v>
      </c>
      <c r="H117">
        <v>6</v>
      </c>
      <c r="I117">
        <v>10</v>
      </c>
      <c r="J117">
        <v>7.6</v>
      </c>
      <c r="K117">
        <f>(I117+J117)/2</f>
        <v>8.8000000000000007</v>
      </c>
      <c r="L117">
        <v>75</v>
      </c>
      <c r="M117">
        <f>LN(L117/100)+(17.27*K117)/(237.3+K117)</f>
        <v>0.32985551389523249</v>
      </c>
      <c r="N117" s="18">
        <f>(237.3*M117)/(17.27-M117)</f>
        <v>4.6206638621969178</v>
      </c>
      <c r="O117">
        <v>50</v>
      </c>
      <c r="P117">
        <v>12</v>
      </c>
      <c r="Q117">
        <v>10</v>
      </c>
      <c r="R117">
        <v>8</v>
      </c>
      <c r="S117">
        <f t="shared" si="1"/>
        <v>100</v>
      </c>
      <c r="T117">
        <v>0.2</v>
      </c>
    </row>
    <row r="118" spans="1:41" hidden="1">
      <c r="A118" s="1">
        <v>16734</v>
      </c>
      <c r="B118">
        <v>2000</v>
      </c>
      <c r="C118">
        <v>1</v>
      </c>
      <c r="D118">
        <v>15</v>
      </c>
      <c r="E118">
        <v>9</v>
      </c>
      <c r="F118" s="17">
        <v>1017.6</v>
      </c>
      <c r="G118">
        <v>9.4</v>
      </c>
      <c r="H118">
        <v>7.8</v>
      </c>
      <c r="L118">
        <v>79</v>
      </c>
      <c r="O118">
        <v>50</v>
      </c>
      <c r="P118">
        <v>12</v>
      </c>
      <c r="Q118">
        <v>10</v>
      </c>
      <c r="R118">
        <v>8</v>
      </c>
      <c r="S118">
        <f t="shared" si="1"/>
        <v>100</v>
      </c>
      <c r="T118">
        <v>0.6</v>
      </c>
    </row>
    <row r="119" spans="1:41" hidden="1">
      <c r="A119" s="1">
        <v>16734</v>
      </c>
      <c r="B119">
        <v>2000</v>
      </c>
      <c r="C119">
        <v>1</v>
      </c>
      <c r="D119">
        <v>15</v>
      </c>
      <c r="E119">
        <v>12</v>
      </c>
      <c r="F119" s="17">
        <v>1016.7</v>
      </c>
      <c r="G119">
        <v>12.6</v>
      </c>
      <c r="H119">
        <v>10</v>
      </c>
      <c r="L119">
        <v>70</v>
      </c>
      <c r="O119">
        <v>50</v>
      </c>
      <c r="P119">
        <v>10</v>
      </c>
      <c r="Q119">
        <v>15</v>
      </c>
      <c r="R119">
        <v>8</v>
      </c>
      <c r="S119">
        <f t="shared" si="1"/>
        <v>100</v>
      </c>
    </row>
    <row r="120" spans="1:41" hidden="1">
      <c r="A120" s="1">
        <v>16734</v>
      </c>
      <c r="B120">
        <v>2000</v>
      </c>
      <c r="C120">
        <v>1</v>
      </c>
      <c r="D120">
        <v>15</v>
      </c>
      <c r="E120">
        <v>15</v>
      </c>
      <c r="F120" s="17">
        <v>1018.2</v>
      </c>
      <c r="G120">
        <v>11.6</v>
      </c>
      <c r="H120">
        <v>8.6</v>
      </c>
      <c r="L120">
        <v>65</v>
      </c>
      <c r="O120">
        <v>20</v>
      </c>
      <c r="P120">
        <v>8</v>
      </c>
      <c r="Q120">
        <v>20</v>
      </c>
      <c r="R120">
        <v>7</v>
      </c>
      <c r="S120">
        <f t="shared" si="1"/>
        <v>87.5</v>
      </c>
    </row>
    <row r="121" spans="1:41" hidden="1">
      <c r="A121" s="1">
        <v>16734</v>
      </c>
      <c r="B121">
        <v>2000</v>
      </c>
      <c r="C121">
        <v>1</v>
      </c>
      <c r="D121">
        <v>15</v>
      </c>
      <c r="E121">
        <v>18</v>
      </c>
      <c r="F121" s="17">
        <v>1019.4</v>
      </c>
      <c r="G121">
        <v>8.8000000000000007</v>
      </c>
      <c r="H121">
        <v>7.4</v>
      </c>
      <c r="I121">
        <v>12.8</v>
      </c>
      <c r="J121">
        <v>7.8</v>
      </c>
      <c r="K121">
        <f>(I121+J121)/2</f>
        <v>10.3</v>
      </c>
      <c r="L121">
        <v>81</v>
      </c>
      <c r="M121">
        <f>LN(L121/100)+(17.27*K121)/(237.3+K121)</f>
        <v>0.5076998087489677</v>
      </c>
      <c r="N121" s="18">
        <f>(237.3*M121)/(17.27-M121)</f>
        <v>7.1873885589408708</v>
      </c>
      <c r="O121">
        <v>50</v>
      </c>
      <c r="P121">
        <v>8</v>
      </c>
      <c r="Q121">
        <v>20</v>
      </c>
      <c r="R121">
        <v>2</v>
      </c>
      <c r="S121">
        <f t="shared" si="1"/>
        <v>25</v>
      </c>
      <c r="T121">
        <v>0.6</v>
      </c>
    </row>
    <row r="122" spans="1:41" hidden="1">
      <c r="A122" s="1">
        <v>16734</v>
      </c>
      <c r="B122">
        <v>2000</v>
      </c>
      <c r="C122">
        <v>1</v>
      </c>
      <c r="D122">
        <v>15</v>
      </c>
      <c r="E122">
        <v>21</v>
      </c>
      <c r="F122" s="17">
        <v>1019.8</v>
      </c>
      <c r="G122">
        <v>7.2</v>
      </c>
      <c r="H122">
        <v>6.2</v>
      </c>
      <c r="L122">
        <v>85</v>
      </c>
      <c r="O122">
        <v>50</v>
      </c>
      <c r="P122">
        <v>8</v>
      </c>
      <c r="Q122">
        <v>20</v>
      </c>
      <c r="R122">
        <v>5</v>
      </c>
      <c r="S122">
        <f t="shared" si="1"/>
        <v>62.5</v>
      </c>
    </row>
    <row r="123" spans="1:41" ht="18">
      <c r="A123" s="1">
        <v>16734</v>
      </c>
      <c r="B123" s="31">
        <v>2000</v>
      </c>
      <c r="C123" s="31">
        <v>1</v>
      </c>
      <c r="D123" s="8">
        <v>16</v>
      </c>
      <c r="E123" s="8">
        <v>0</v>
      </c>
      <c r="F123" s="9">
        <v>1019.9</v>
      </c>
      <c r="G123" s="8">
        <v>8.4</v>
      </c>
      <c r="H123" s="8">
        <v>7</v>
      </c>
      <c r="I123" s="8"/>
      <c r="J123" s="8"/>
      <c r="K123" s="8"/>
      <c r="L123" s="8">
        <v>81</v>
      </c>
      <c r="M123" s="8"/>
      <c r="N123" s="8"/>
      <c r="O123" s="8">
        <v>50</v>
      </c>
      <c r="P123" s="8">
        <v>6</v>
      </c>
      <c r="Q123" s="8">
        <v>20</v>
      </c>
      <c r="R123" s="8">
        <v>5</v>
      </c>
      <c r="S123" s="8">
        <f>(R123/8)*100</f>
        <v>62.5</v>
      </c>
      <c r="T123" s="8"/>
      <c r="V123" s="24" t="s">
        <v>28</v>
      </c>
      <c r="AO123" s="35" t="s">
        <v>33</v>
      </c>
    </row>
    <row r="124" spans="1:41" ht="18">
      <c r="A124" s="1">
        <v>16734</v>
      </c>
      <c r="B124" s="31">
        <v>2000</v>
      </c>
      <c r="C124" s="31">
        <v>1</v>
      </c>
      <c r="D124" s="8"/>
      <c r="E124" s="8">
        <v>3</v>
      </c>
      <c r="F124" s="10">
        <v>1020</v>
      </c>
      <c r="G124" s="8">
        <v>6.8</v>
      </c>
      <c r="H124" s="8">
        <v>5.4</v>
      </c>
      <c r="I124" s="8"/>
      <c r="J124" s="8"/>
      <c r="K124" s="8"/>
      <c r="L124" s="8">
        <v>79</v>
      </c>
      <c r="M124" s="8"/>
      <c r="N124" s="8"/>
      <c r="O124" s="8">
        <v>50</v>
      </c>
      <c r="P124" s="8">
        <v>7</v>
      </c>
      <c r="Q124" s="8">
        <v>20</v>
      </c>
      <c r="R124" s="8">
        <v>3</v>
      </c>
      <c r="S124" s="8">
        <f t="shared" si="1"/>
        <v>37.5</v>
      </c>
      <c r="T124" s="8"/>
      <c r="V124" s="24" t="s">
        <v>27</v>
      </c>
      <c r="AO124" s="35" t="s">
        <v>34</v>
      </c>
    </row>
    <row r="125" spans="1:41">
      <c r="A125" s="1">
        <v>16734</v>
      </c>
      <c r="B125" s="31">
        <v>2000</v>
      </c>
      <c r="C125" s="31">
        <v>1</v>
      </c>
      <c r="D125" s="8"/>
      <c r="E125" s="11">
        <v>6</v>
      </c>
      <c r="F125" s="10">
        <v>1021</v>
      </c>
      <c r="G125" s="8">
        <v>7.2</v>
      </c>
      <c r="H125" s="8">
        <v>6</v>
      </c>
      <c r="I125" s="8">
        <v>9</v>
      </c>
      <c r="J125" s="8">
        <v>6</v>
      </c>
      <c r="K125" s="8">
        <f>(I125+J125)/2</f>
        <v>7.5</v>
      </c>
      <c r="L125" s="8">
        <v>83</v>
      </c>
      <c r="M125" s="8">
        <f>LN(L125/100)+(17.27*K125)/(237.3+K125)</f>
        <v>0.34277581396536921</v>
      </c>
      <c r="N125" s="12">
        <f>(237.3*M125)/(17.27-M125)</f>
        <v>4.8053183298115805</v>
      </c>
      <c r="O125" s="8">
        <v>50</v>
      </c>
      <c r="P125" s="8">
        <v>6</v>
      </c>
      <c r="Q125" s="8">
        <v>20</v>
      </c>
      <c r="R125" s="8">
        <v>4</v>
      </c>
      <c r="S125" s="8">
        <f t="shared" si="1"/>
        <v>50</v>
      </c>
      <c r="T125" s="8"/>
      <c r="AO125" s="35" t="s">
        <v>32</v>
      </c>
    </row>
    <row r="126" spans="1:41">
      <c r="A126" s="1">
        <v>16734</v>
      </c>
      <c r="B126" s="31">
        <v>2000</v>
      </c>
      <c r="C126" s="31">
        <v>1</v>
      </c>
      <c r="D126" s="8"/>
      <c r="E126" s="8">
        <v>9</v>
      </c>
      <c r="F126" s="9">
        <v>1021.7</v>
      </c>
      <c r="G126" s="8">
        <v>12.8</v>
      </c>
      <c r="H126" s="8">
        <v>9.4</v>
      </c>
      <c r="I126" s="8"/>
      <c r="J126" s="8"/>
      <c r="K126" s="8"/>
      <c r="L126" s="8">
        <v>61</v>
      </c>
      <c r="M126" s="8"/>
      <c r="N126" s="8"/>
      <c r="O126" s="8">
        <v>320</v>
      </c>
      <c r="P126" s="8">
        <v>6</v>
      </c>
      <c r="Q126" s="8">
        <v>20</v>
      </c>
      <c r="R126" s="8">
        <v>2</v>
      </c>
      <c r="S126" s="8">
        <f t="shared" si="1"/>
        <v>25</v>
      </c>
      <c r="T126" s="8"/>
      <c r="AO126" s="35" t="s">
        <v>35</v>
      </c>
    </row>
    <row r="127" spans="1:41">
      <c r="A127" s="1">
        <v>16734</v>
      </c>
      <c r="B127" s="31">
        <v>2000</v>
      </c>
      <c r="C127" s="31">
        <v>1</v>
      </c>
      <c r="D127" s="8"/>
      <c r="E127" s="8">
        <v>12</v>
      </c>
      <c r="F127" s="9">
        <v>1020.4</v>
      </c>
      <c r="G127" s="8">
        <v>13.8</v>
      </c>
      <c r="H127" s="8">
        <v>9</v>
      </c>
      <c r="I127" s="8"/>
      <c r="J127" s="8"/>
      <c r="K127" s="8"/>
      <c r="L127" s="8">
        <v>49</v>
      </c>
      <c r="M127" s="8"/>
      <c r="N127" s="8"/>
      <c r="O127" s="8">
        <v>320</v>
      </c>
      <c r="P127" s="8">
        <v>8</v>
      </c>
      <c r="Q127" s="8">
        <v>20</v>
      </c>
      <c r="R127" s="8">
        <v>2</v>
      </c>
      <c r="S127" s="8">
        <f t="shared" si="1"/>
        <v>25</v>
      </c>
      <c r="T127" s="8"/>
    </row>
    <row r="128" spans="1:41">
      <c r="A128" s="1">
        <v>16734</v>
      </c>
      <c r="B128" s="31">
        <v>2000</v>
      </c>
      <c r="C128" s="31">
        <v>1</v>
      </c>
      <c r="D128" s="8"/>
      <c r="E128" s="8">
        <v>15</v>
      </c>
      <c r="F128" s="9">
        <v>1020.4</v>
      </c>
      <c r="G128" s="8">
        <v>13</v>
      </c>
      <c r="H128" s="8">
        <v>10</v>
      </c>
      <c r="I128" s="8"/>
      <c r="J128" s="8"/>
      <c r="K128" s="8"/>
      <c r="L128" s="8">
        <v>66</v>
      </c>
      <c r="M128" s="8"/>
      <c r="N128" s="8"/>
      <c r="O128" s="8">
        <v>290</v>
      </c>
      <c r="P128" s="8">
        <v>8</v>
      </c>
      <c r="Q128" s="8">
        <v>20</v>
      </c>
      <c r="R128" s="8">
        <v>2</v>
      </c>
      <c r="S128" s="8">
        <f t="shared" si="1"/>
        <v>25</v>
      </c>
      <c r="T128" s="8"/>
    </row>
    <row r="129" spans="1:20">
      <c r="A129" s="1">
        <v>16734</v>
      </c>
      <c r="B129" s="31">
        <v>2000</v>
      </c>
      <c r="C129" s="31">
        <v>1</v>
      </c>
      <c r="D129" s="8"/>
      <c r="E129" s="11">
        <v>18</v>
      </c>
      <c r="F129" s="9">
        <v>1020.3</v>
      </c>
      <c r="G129" s="8">
        <v>10</v>
      </c>
      <c r="H129" s="8">
        <v>8.4</v>
      </c>
      <c r="I129" s="8">
        <v>14</v>
      </c>
      <c r="J129" s="8">
        <v>7.2</v>
      </c>
      <c r="K129" s="8">
        <f>(I129+J129)/2</f>
        <v>10.6</v>
      </c>
      <c r="L129" s="8">
        <v>79</v>
      </c>
      <c r="M129" s="8">
        <f>LN(L129/100)+(17.27*K129)/(237.3+K129)</f>
        <v>0.50272865478066464</v>
      </c>
      <c r="N129" s="12">
        <f>(237.3*M129)/(17.27-M129)</f>
        <v>7.1149030348021238</v>
      </c>
      <c r="O129" s="8">
        <v>20</v>
      </c>
      <c r="P129" s="8">
        <v>5</v>
      </c>
      <c r="Q129" s="8">
        <v>10</v>
      </c>
      <c r="R129" s="8">
        <v>6</v>
      </c>
      <c r="S129" s="8">
        <f t="shared" si="1"/>
        <v>75</v>
      </c>
      <c r="T129" s="8"/>
    </row>
    <row r="130" spans="1:20">
      <c r="A130" s="1">
        <v>16734</v>
      </c>
      <c r="B130" s="31">
        <v>2000</v>
      </c>
      <c r="C130" s="31">
        <v>1</v>
      </c>
      <c r="D130" s="8"/>
      <c r="E130" s="8">
        <v>21</v>
      </c>
      <c r="F130" s="9">
        <v>1019.7</v>
      </c>
      <c r="G130" s="8">
        <v>8.4</v>
      </c>
      <c r="H130" s="8">
        <v>7</v>
      </c>
      <c r="I130" s="8"/>
      <c r="J130" s="8"/>
      <c r="K130" s="8"/>
      <c r="L130" s="8">
        <v>81</v>
      </c>
      <c r="M130" s="8"/>
      <c r="N130" s="8"/>
      <c r="O130" s="8">
        <v>50</v>
      </c>
      <c r="P130" s="8">
        <v>5</v>
      </c>
      <c r="Q130" s="8">
        <v>10</v>
      </c>
      <c r="R130" s="8">
        <v>5</v>
      </c>
      <c r="S130" s="8">
        <f t="shared" si="1"/>
        <v>62.5</v>
      </c>
      <c r="T130" s="8"/>
    </row>
    <row r="131" spans="1:20">
      <c r="A131" s="1">
        <v>16734</v>
      </c>
      <c r="B131" s="31">
        <v>2000</v>
      </c>
      <c r="C131" s="31">
        <v>1</v>
      </c>
      <c r="D131" s="8">
        <v>17</v>
      </c>
      <c r="E131" s="8">
        <v>0</v>
      </c>
      <c r="F131" s="9">
        <v>1018.1</v>
      </c>
      <c r="G131" s="8">
        <v>8.8000000000000007</v>
      </c>
      <c r="H131" s="8">
        <v>7.6</v>
      </c>
      <c r="I131" s="8"/>
      <c r="J131" s="8"/>
      <c r="K131" s="8"/>
      <c r="L131" s="8">
        <v>84</v>
      </c>
      <c r="M131" s="8"/>
      <c r="N131" s="8"/>
      <c r="O131" s="8">
        <v>50</v>
      </c>
      <c r="P131" s="8">
        <v>5</v>
      </c>
      <c r="Q131" s="8">
        <v>10</v>
      </c>
      <c r="R131" s="8">
        <v>7</v>
      </c>
      <c r="S131" s="8">
        <f t="shared" si="1"/>
        <v>87.5</v>
      </c>
      <c r="T131" s="8"/>
    </row>
    <row r="132" spans="1:20">
      <c r="A132" s="1">
        <v>16734</v>
      </c>
      <c r="B132" s="31">
        <v>2000</v>
      </c>
      <c r="C132" s="31">
        <v>1</v>
      </c>
      <c r="D132" s="8"/>
      <c r="E132" s="8">
        <v>3</v>
      </c>
      <c r="F132" s="9">
        <v>1016.2</v>
      </c>
      <c r="G132" s="8">
        <v>8.8000000000000007</v>
      </c>
      <c r="H132" s="8">
        <v>7.8</v>
      </c>
      <c r="I132" s="8"/>
      <c r="J132" s="8"/>
      <c r="K132" s="8"/>
      <c r="L132" s="8">
        <v>87</v>
      </c>
      <c r="M132" s="8"/>
      <c r="N132" s="8"/>
      <c r="O132" s="8">
        <v>50</v>
      </c>
      <c r="P132" s="8">
        <v>5</v>
      </c>
      <c r="Q132" s="8">
        <v>10</v>
      </c>
      <c r="R132" s="8">
        <v>8</v>
      </c>
      <c r="S132" s="8">
        <f t="shared" ref="S132:S195" si="2">(R132/8)*100</f>
        <v>100</v>
      </c>
      <c r="T132" s="8">
        <v>2.5</v>
      </c>
    </row>
    <row r="133" spans="1:20">
      <c r="A133" s="1">
        <v>16734</v>
      </c>
      <c r="B133" s="31">
        <v>2000</v>
      </c>
      <c r="C133" s="31">
        <v>1</v>
      </c>
      <c r="D133" s="8"/>
      <c r="E133" s="11">
        <v>6</v>
      </c>
      <c r="F133" s="9">
        <v>1014.4</v>
      </c>
      <c r="G133" s="8">
        <v>8</v>
      </c>
      <c r="H133" s="8">
        <v>7.4</v>
      </c>
      <c r="I133" s="8">
        <v>10</v>
      </c>
      <c r="J133" s="8">
        <v>7</v>
      </c>
      <c r="K133" s="8">
        <f>(I133+J133)/2</f>
        <v>8.5</v>
      </c>
      <c r="L133" s="8">
        <v>91</v>
      </c>
      <c r="M133" s="8">
        <f>LN(L133/100)+(17.27*K133)/(237.3+K133)</f>
        <v>0.50290250197709063</v>
      </c>
      <c r="N133" s="12">
        <f>(237.3*M133)/(17.27-M133)</f>
        <v>7.1174372149524041</v>
      </c>
      <c r="O133" s="8">
        <v>50</v>
      </c>
      <c r="P133" s="8">
        <v>6</v>
      </c>
      <c r="Q133" s="8">
        <v>15</v>
      </c>
      <c r="R133" s="8">
        <v>7</v>
      </c>
      <c r="S133" s="8">
        <f t="shared" si="2"/>
        <v>87.5</v>
      </c>
      <c r="T133" s="8">
        <v>3.7</v>
      </c>
    </row>
    <row r="134" spans="1:20">
      <c r="A134" s="1">
        <v>16734</v>
      </c>
      <c r="B134" s="31">
        <v>2000</v>
      </c>
      <c r="C134" s="31">
        <v>1</v>
      </c>
      <c r="D134" s="8"/>
      <c r="E134" s="8">
        <v>9</v>
      </c>
      <c r="F134" s="9">
        <v>1013.6</v>
      </c>
      <c r="G134" s="8">
        <v>10.6</v>
      </c>
      <c r="H134" s="8">
        <v>9.6</v>
      </c>
      <c r="I134" s="8"/>
      <c r="J134" s="8"/>
      <c r="K134" s="8"/>
      <c r="L134" s="8">
        <v>88</v>
      </c>
      <c r="M134" s="8"/>
      <c r="N134" s="8"/>
      <c r="O134" s="8">
        <v>110</v>
      </c>
      <c r="P134" s="8">
        <v>6</v>
      </c>
      <c r="Q134" s="8">
        <v>15</v>
      </c>
      <c r="R134" s="8">
        <v>8</v>
      </c>
      <c r="S134" s="8">
        <f t="shared" si="2"/>
        <v>100</v>
      </c>
      <c r="T134" s="8"/>
    </row>
    <row r="135" spans="1:20">
      <c r="A135" s="1">
        <v>16734</v>
      </c>
      <c r="B135" s="31">
        <v>2000</v>
      </c>
      <c r="C135" s="31">
        <v>1</v>
      </c>
      <c r="D135" s="8"/>
      <c r="E135" s="8">
        <v>12</v>
      </c>
      <c r="F135" s="9">
        <v>1010.4</v>
      </c>
      <c r="G135" s="8">
        <v>11.4</v>
      </c>
      <c r="H135" s="8">
        <v>9.6</v>
      </c>
      <c r="I135" s="8"/>
      <c r="J135" s="8"/>
      <c r="K135" s="8"/>
      <c r="L135" s="8">
        <v>78</v>
      </c>
      <c r="M135" s="8"/>
      <c r="N135" s="8"/>
      <c r="O135" s="8">
        <v>70</v>
      </c>
      <c r="P135" s="8">
        <v>6</v>
      </c>
      <c r="Q135" s="8">
        <v>20</v>
      </c>
      <c r="R135" s="8">
        <v>7</v>
      </c>
      <c r="S135" s="8">
        <f t="shared" si="2"/>
        <v>87.5</v>
      </c>
      <c r="T135" s="8">
        <v>0.6</v>
      </c>
    </row>
    <row r="136" spans="1:20">
      <c r="A136" s="1">
        <v>16734</v>
      </c>
      <c r="B136" s="31">
        <v>2000</v>
      </c>
      <c r="C136" s="31">
        <v>1</v>
      </c>
      <c r="D136" s="8"/>
      <c r="E136" s="8">
        <v>15</v>
      </c>
      <c r="F136" s="9">
        <v>1009.1</v>
      </c>
      <c r="G136" s="8">
        <v>9.6</v>
      </c>
      <c r="H136" s="8">
        <v>9</v>
      </c>
      <c r="I136" s="8"/>
      <c r="J136" s="8"/>
      <c r="K136" s="8"/>
      <c r="L136" s="8">
        <v>92</v>
      </c>
      <c r="M136" s="8"/>
      <c r="N136" s="8"/>
      <c r="O136" s="8">
        <v>270</v>
      </c>
      <c r="P136" s="8">
        <v>10</v>
      </c>
      <c r="Q136" s="8">
        <v>10</v>
      </c>
      <c r="R136" s="8">
        <v>8</v>
      </c>
      <c r="S136" s="8">
        <f>(R136/8)*100</f>
        <v>100</v>
      </c>
      <c r="T136" s="8">
        <v>0.2</v>
      </c>
    </row>
    <row r="137" spans="1:20">
      <c r="A137" s="1">
        <v>16734</v>
      </c>
      <c r="B137" s="31">
        <v>2000</v>
      </c>
      <c r="C137" s="31">
        <v>1</v>
      </c>
      <c r="D137" s="8"/>
      <c r="E137" s="11">
        <v>18</v>
      </c>
      <c r="F137" s="9">
        <v>1007.5</v>
      </c>
      <c r="G137" s="8">
        <v>9.1999999999999993</v>
      </c>
      <c r="H137" s="8">
        <v>8.6</v>
      </c>
      <c r="I137" s="8">
        <v>12.2</v>
      </c>
      <c r="J137" s="8">
        <v>8</v>
      </c>
      <c r="K137" s="8">
        <f>(I137+J137)/2</f>
        <v>10.1</v>
      </c>
      <c r="L137" s="8">
        <v>92</v>
      </c>
      <c r="M137" s="8">
        <f>LN(L137/100)+(17.27*K137)/(237.3+K137)</f>
        <v>0.62165881143281643</v>
      </c>
      <c r="N137" s="12">
        <f>(237.3*M137)/(17.27-M137)</f>
        <v>8.8609209939974445</v>
      </c>
      <c r="O137" s="8">
        <v>0</v>
      </c>
      <c r="P137" s="8">
        <v>0</v>
      </c>
      <c r="Q137" s="8">
        <v>20</v>
      </c>
      <c r="R137" s="8">
        <v>2</v>
      </c>
      <c r="S137" s="8">
        <f t="shared" si="2"/>
        <v>25</v>
      </c>
      <c r="T137" s="8">
        <v>4.2</v>
      </c>
    </row>
    <row r="138" spans="1:20">
      <c r="A138" s="1">
        <v>16734</v>
      </c>
      <c r="B138" s="31">
        <v>2000</v>
      </c>
      <c r="C138" s="31">
        <v>1</v>
      </c>
      <c r="D138" s="8"/>
      <c r="E138" s="8">
        <v>21</v>
      </c>
      <c r="F138" s="9">
        <v>1006.9</v>
      </c>
      <c r="G138" s="8">
        <v>8.1999999999999993</v>
      </c>
      <c r="H138" s="8">
        <v>7.4</v>
      </c>
      <c r="I138" s="8"/>
      <c r="J138" s="8"/>
      <c r="K138" s="8"/>
      <c r="L138" s="8">
        <v>89</v>
      </c>
      <c r="M138" s="8"/>
      <c r="N138" s="8"/>
      <c r="O138" s="8">
        <v>320</v>
      </c>
      <c r="P138" s="8">
        <v>10</v>
      </c>
      <c r="Q138" s="8">
        <v>15</v>
      </c>
      <c r="R138" s="8">
        <v>7</v>
      </c>
      <c r="S138" s="8">
        <f t="shared" si="2"/>
        <v>87.5</v>
      </c>
      <c r="T138" s="8"/>
    </row>
    <row r="139" spans="1:20">
      <c r="A139" s="1">
        <v>16734</v>
      </c>
      <c r="B139" s="31">
        <v>2000</v>
      </c>
      <c r="C139" s="31">
        <v>1</v>
      </c>
      <c r="D139" s="8">
        <v>18</v>
      </c>
      <c r="E139" s="8">
        <v>0</v>
      </c>
      <c r="F139" s="10">
        <v>1005</v>
      </c>
      <c r="G139" s="8">
        <v>9.4</v>
      </c>
      <c r="H139" s="8">
        <v>7.8</v>
      </c>
      <c r="I139" s="8"/>
      <c r="J139" s="8"/>
      <c r="K139" s="8"/>
      <c r="L139" s="8">
        <v>79</v>
      </c>
      <c r="M139" s="8"/>
      <c r="N139" s="8"/>
      <c r="O139" s="8">
        <v>320</v>
      </c>
      <c r="P139" s="8">
        <v>12</v>
      </c>
      <c r="Q139" s="8">
        <v>15</v>
      </c>
      <c r="R139" s="8">
        <v>7</v>
      </c>
      <c r="S139" s="8">
        <f t="shared" si="2"/>
        <v>87.5</v>
      </c>
      <c r="T139" s="8">
        <v>0.6</v>
      </c>
    </row>
    <row r="140" spans="1:20">
      <c r="A140" s="1">
        <v>16734</v>
      </c>
      <c r="B140" s="31">
        <v>2000</v>
      </c>
      <c r="C140" s="31">
        <v>1</v>
      </c>
      <c r="D140" s="8"/>
      <c r="E140" s="8">
        <v>3</v>
      </c>
      <c r="F140" s="9">
        <v>1002.7</v>
      </c>
      <c r="G140" s="8">
        <v>10.6</v>
      </c>
      <c r="H140" s="8">
        <v>8.1999999999999993</v>
      </c>
      <c r="I140" s="8"/>
      <c r="J140" s="8"/>
      <c r="K140" s="8"/>
      <c r="L140" s="8">
        <v>70</v>
      </c>
      <c r="M140" s="8"/>
      <c r="N140" s="8"/>
      <c r="O140" s="8">
        <v>320</v>
      </c>
      <c r="P140" s="8">
        <v>25</v>
      </c>
      <c r="Q140" s="8">
        <v>15</v>
      </c>
      <c r="R140" s="8">
        <v>4</v>
      </c>
      <c r="S140" s="8">
        <f t="shared" si="2"/>
        <v>50</v>
      </c>
      <c r="T140" s="8">
        <v>1.8</v>
      </c>
    </row>
    <row r="141" spans="1:20">
      <c r="A141" s="1">
        <v>16734</v>
      </c>
      <c r="B141" s="31">
        <v>2000</v>
      </c>
      <c r="C141" s="31">
        <v>1</v>
      </c>
      <c r="D141" s="8"/>
      <c r="E141" s="11">
        <v>6</v>
      </c>
      <c r="F141" s="9">
        <v>1001.8</v>
      </c>
      <c r="G141" s="8">
        <v>10.199999999999999</v>
      </c>
      <c r="H141" s="8">
        <v>7.4</v>
      </c>
      <c r="I141" s="8">
        <v>11.2</v>
      </c>
      <c r="J141" s="8">
        <v>6</v>
      </c>
      <c r="K141" s="8">
        <f>(I141+J141)/2</f>
        <v>8.6</v>
      </c>
      <c r="L141" s="8">
        <v>64</v>
      </c>
      <c r="M141" s="8">
        <f>LN(L141/100)+(17.27*K141)/(237.3+K141)</f>
        <v>0.15770639066153574</v>
      </c>
      <c r="N141" s="12">
        <f>(237.3*M141)/(17.27-M141)</f>
        <v>2.1869497659600512</v>
      </c>
      <c r="O141" s="8">
        <v>340</v>
      </c>
      <c r="P141" s="8">
        <v>20</v>
      </c>
      <c r="Q141" s="8">
        <v>15</v>
      </c>
      <c r="R141" s="8">
        <v>6</v>
      </c>
      <c r="S141" s="8">
        <f t="shared" si="2"/>
        <v>75</v>
      </c>
      <c r="T141" s="8">
        <v>2.4</v>
      </c>
    </row>
    <row r="142" spans="1:20">
      <c r="A142" s="1">
        <v>16734</v>
      </c>
      <c r="B142" s="31">
        <v>2000</v>
      </c>
      <c r="C142" s="31">
        <v>1</v>
      </c>
      <c r="D142" s="8"/>
      <c r="E142" s="8">
        <v>9</v>
      </c>
      <c r="F142" s="9">
        <v>1003.1</v>
      </c>
      <c r="G142" s="8">
        <v>11.2</v>
      </c>
      <c r="H142" s="8">
        <v>8</v>
      </c>
      <c r="I142" s="8"/>
      <c r="J142" s="8"/>
      <c r="K142" s="8"/>
      <c r="L142" s="8">
        <v>61</v>
      </c>
      <c r="M142" s="8"/>
      <c r="N142" s="8"/>
      <c r="O142" s="8">
        <v>320</v>
      </c>
      <c r="P142" s="8">
        <v>10</v>
      </c>
      <c r="Q142" s="8">
        <v>20</v>
      </c>
      <c r="R142" s="8">
        <v>2</v>
      </c>
      <c r="S142" s="8">
        <f t="shared" si="2"/>
        <v>25</v>
      </c>
      <c r="T142" s="8"/>
    </row>
    <row r="143" spans="1:20">
      <c r="A143" s="1">
        <v>16734</v>
      </c>
      <c r="B143" s="31">
        <v>2000</v>
      </c>
      <c r="C143" s="31">
        <v>1</v>
      </c>
      <c r="D143" s="8"/>
      <c r="E143" s="8">
        <v>12</v>
      </c>
      <c r="F143" s="9">
        <v>1003.1</v>
      </c>
      <c r="G143" s="8">
        <v>9.1999999999999993</v>
      </c>
      <c r="H143" s="8">
        <v>8.6</v>
      </c>
      <c r="I143" s="8"/>
      <c r="J143" s="8"/>
      <c r="K143" s="8"/>
      <c r="L143" s="8">
        <v>92</v>
      </c>
      <c r="M143" s="8"/>
      <c r="N143" s="8"/>
      <c r="O143" s="8">
        <v>320</v>
      </c>
      <c r="P143" s="8">
        <v>15</v>
      </c>
      <c r="Q143" s="8">
        <v>10</v>
      </c>
      <c r="R143" s="8">
        <v>8</v>
      </c>
      <c r="S143" s="8">
        <f t="shared" si="2"/>
        <v>100</v>
      </c>
      <c r="T143" s="8">
        <v>4.5</v>
      </c>
    </row>
    <row r="144" spans="1:20">
      <c r="A144" s="1">
        <v>16734</v>
      </c>
      <c r="B144" s="31">
        <v>2000</v>
      </c>
      <c r="C144" s="31">
        <v>1</v>
      </c>
      <c r="D144" s="8"/>
      <c r="E144" s="8">
        <v>15</v>
      </c>
      <c r="F144" s="10">
        <v>1004</v>
      </c>
      <c r="G144" s="8">
        <v>10</v>
      </c>
      <c r="H144" s="8">
        <v>8.6</v>
      </c>
      <c r="I144" s="8"/>
      <c r="J144" s="8"/>
      <c r="K144" s="8"/>
      <c r="L144" s="8">
        <v>82</v>
      </c>
      <c r="M144" s="8"/>
      <c r="N144" s="8"/>
      <c r="O144" s="8">
        <v>20</v>
      </c>
      <c r="P144" s="8">
        <v>12</v>
      </c>
      <c r="Q144" s="8">
        <v>10</v>
      </c>
      <c r="R144" s="8">
        <v>6</v>
      </c>
      <c r="S144" s="8">
        <f t="shared" si="2"/>
        <v>75</v>
      </c>
      <c r="T144" s="8">
        <v>0.5</v>
      </c>
    </row>
    <row r="145" spans="1:34">
      <c r="A145" s="1">
        <v>16734</v>
      </c>
      <c r="B145" s="31">
        <v>2000</v>
      </c>
      <c r="C145" s="31">
        <v>1</v>
      </c>
      <c r="D145" s="8"/>
      <c r="E145" s="11">
        <v>18</v>
      </c>
      <c r="F145" s="9">
        <v>1005.1</v>
      </c>
      <c r="G145" s="8">
        <v>13.2</v>
      </c>
      <c r="H145" s="8">
        <v>10</v>
      </c>
      <c r="I145" s="8">
        <v>13.2</v>
      </c>
      <c r="J145" s="8">
        <v>4</v>
      </c>
      <c r="K145" s="8">
        <f>(I145+J145)/2</f>
        <v>8.6</v>
      </c>
      <c r="L145" s="8">
        <v>64</v>
      </c>
      <c r="M145" s="8">
        <f>LN(L145/100)+(17.27*K145)/(237.3+K145)</f>
        <v>0.15770639066153574</v>
      </c>
      <c r="N145" s="12">
        <f>(237.3*M145)/(17.27-M145)</f>
        <v>2.1869497659600512</v>
      </c>
      <c r="O145" s="8">
        <v>320</v>
      </c>
      <c r="P145" s="8">
        <v>20</v>
      </c>
      <c r="Q145" s="8">
        <v>10</v>
      </c>
      <c r="R145" s="8">
        <v>6</v>
      </c>
      <c r="S145" s="8">
        <f t="shared" si="2"/>
        <v>75</v>
      </c>
      <c r="T145" s="8">
        <v>6</v>
      </c>
    </row>
    <row r="146" spans="1:34">
      <c r="A146" s="1">
        <v>16734</v>
      </c>
      <c r="B146" s="31">
        <v>2000</v>
      </c>
      <c r="C146" s="31">
        <v>1</v>
      </c>
      <c r="D146" s="8"/>
      <c r="E146" s="8">
        <v>21</v>
      </c>
      <c r="F146" s="9">
        <v>1005.7</v>
      </c>
      <c r="G146" s="8">
        <v>13.2</v>
      </c>
      <c r="H146" s="8">
        <v>10</v>
      </c>
      <c r="I146" s="8"/>
      <c r="J146" s="8"/>
      <c r="K146" s="8"/>
      <c r="L146" s="8">
        <v>64</v>
      </c>
      <c r="M146" s="8"/>
      <c r="N146" s="8"/>
      <c r="O146" s="8">
        <v>320</v>
      </c>
      <c r="P146" s="8">
        <v>12</v>
      </c>
      <c r="Q146" s="8">
        <v>10</v>
      </c>
      <c r="R146" s="8">
        <v>3</v>
      </c>
      <c r="S146" s="8">
        <f t="shared" si="2"/>
        <v>37.5</v>
      </c>
      <c r="T146" s="8"/>
    </row>
    <row r="147" spans="1:34">
      <c r="A147" s="1">
        <v>16734</v>
      </c>
      <c r="B147" s="31">
        <v>2000</v>
      </c>
      <c r="C147" s="31">
        <v>1</v>
      </c>
      <c r="D147" s="8">
        <v>19</v>
      </c>
      <c r="E147" s="8">
        <v>0</v>
      </c>
      <c r="F147" s="9">
        <v>1004.6</v>
      </c>
      <c r="G147" s="8">
        <v>13</v>
      </c>
      <c r="H147" s="8">
        <v>10</v>
      </c>
      <c r="I147" s="8"/>
      <c r="J147" s="8"/>
      <c r="K147" s="8"/>
      <c r="L147" s="8">
        <v>66</v>
      </c>
      <c r="M147" s="8"/>
      <c r="N147" s="8"/>
      <c r="O147" s="8">
        <v>320</v>
      </c>
      <c r="P147" s="8">
        <v>16</v>
      </c>
      <c r="Q147" s="8">
        <v>20</v>
      </c>
      <c r="R147" s="8">
        <v>4</v>
      </c>
      <c r="S147" s="8">
        <f t="shared" si="2"/>
        <v>50</v>
      </c>
      <c r="T147" s="8"/>
      <c r="AH147" t="s">
        <v>36</v>
      </c>
    </row>
    <row r="148" spans="1:34">
      <c r="A148" s="1">
        <v>16734</v>
      </c>
      <c r="B148" s="31">
        <v>2000</v>
      </c>
      <c r="C148" s="31">
        <v>1</v>
      </c>
      <c r="D148" s="8"/>
      <c r="E148" s="8">
        <v>3</v>
      </c>
      <c r="F148" s="9">
        <v>1003.4</v>
      </c>
      <c r="G148" s="8">
        <v>12.2</v>
      </c>
      <c r="H148" s="8">
        <v>9.6</v>
      </c>
      <c r="I148" s="8"/>
      <c r="J148" s="8"/>
      <c r="K148" s="8"/>
      <c r="L148" s="8">
        <v>70</v>
      </c>
      <c r="M148" s="8"/>
      <c r="N148" s="8"/>
      <c r="O148" s="8">
        <v>320</v>
      </c>
      <c r="P148" s="8">
        <v>20</v>
      </c>
      <c r="Q148" s="8">
        <v>15</v>
      </c>
      <c r="R148" s="8">
        <v>3</v>
      </c>
      <c r="S148" s="8">
        <f t="shared" si="2"/>
        <v>37.5</v>
      </c>
      <c r="T148" s="8">
        <v>0.5</v>
      </c>
    </row>
    <row r="149" spans="1:34">
      <c r="A149" s="1">
        <v>16734</v>
      </c>
      <c r="B149" s="31">
        <v>2000</v>
      </c>
      <c r="C149" s="31">
        <v>1</v>
      </c>
      <c r="D149" s="8"/>
      <c r="E149" s="11">
        <v>6</v>
      </c>
      <c r="F149" s="9">
        <v>1003.1</v>
      </c>
      <c r="G149" s="8">
        <v>13.6</v>
      </c>
      <c r="H149" s="8">
        <v>11.4</v>
      </c>
      <c r="I149" s="8">
        <v>14</v>
      </c>
      <c r="J149" s="8">
        <v>12</v>
      </c>
      <c r="K149" s="8">
        <f>(I149+J149)/2</f>
        <v>13</v>
      </c>
      <c r="L149" s="8">
        <v>75</v>
      </c>
      <c r="M149" s="8">
        <f>LN(L149/100)+(17.27*K149)/(237.3+K149)</f>
        <v>0.6092815711758659</v>
      </c>
      <c r="N149" s="12">
        <f>(237.3*M149)/(17.27-M149)</f>
        <v>8.6780481560684546</v>
      </c>
      <c r="O149" s="8">
        <v>320</v>
      </c>
      <c r="P149" s="8">
        <v>20</v>
      </c>
      <c r="Q149" s="8">
        <v>10</v>
      </c>
      <c r="R149" s="8">
        <v>7</v>
      </c>
      <c r="S149" s="8">
        <f t="shared" si="2"/>
        <v>87.5</v>
      </c>
      <c r="T149" s="8">
        <v>0.5</v>
      </c>
    </row>
    <row r="150" spans="1:34">
      <c r="A150" s="1">
        <v>16734</v>
      </c>
      <c r="B150" s="31">
        <v>2000</v>
      </c>
      <c r="C150" s="31">
        <v>1</v>
      </c>
      <c r="D150" s="8"/>
      <c r="E150" s="8">
        <v>9</v>
      </c>
      <c r="F150" s="9">
        <v>1003.5</v>
      </c>
      <c r="G150" s="8">
        <v>14</v>
      </c>
      <c r="H150" s="8">
        <v>12</v>
      </c>
      <c r="I150" s="8"/>
      <c r="J150" s="8"/>
      <c r="K150" s="8"/>
      <c r="L150" s="8">
        <v>78</v>
      </c>
      <c r="M150" s="8"/>
      <c r="N150" s="8"/>
      <c r="O150" s="8">
        <v>290</v>
      </c>
      <c r="P150" s="8">
        <v>20</v>
      </c>
      <c r="Q150" s="8">
        <v>10</v>
      </c>
      <c r="R150" s="8">
        <v>7</v>
      </c>
      <c r="S150" s="8">
        <f t="shared" si="2"/>
        <v>87.5</v>
      </c>
      <c r="T150" s="8">
        <v>1.4</v>
      </c>
    </row>
    <row r="151" spans="1:34">
      <c r="A151" s="1">
        <v>16734</v>
      </c>
      <c r="B151" s="31">
        <v>2000</v>
      </c>
      <c r="C151" s="31">
        <v>1</v>
      </c>
      <c r="D151" s="8"/>
      <c r="E151" s="8">
        <v>12</v>
      </c>
      <c r="F151" s="9">
        <v>1005.3</v>
      </c>
      <c r="G151" s="8">
        <v>13.6</v>
      </c>
      <c r="H151" s="8">
        <v>11</v>
      </c>
      <c r="I151" s="8"/>
      <c r="J151" s="8"/>
      <c r="K151" s="8"/>
      <c r="L151" s="8">
        <v>71</v>
      </c>
      <c r="M151" s="8"/>
      <c r="N151" s="8"/>
      <c r="O151" s="8">
        <v>320</v>
      </c>
      <c r="P151" s="8">
        <v>15</v>
      </c>
      <c r="Q151" s="8">
        <v>10</v>
      </c>
      <c r="R151" s="8">
        <v>7</v>
      </c>
      <c r="S151" s="8">
        <f t="shared" si="2"/>
        <v>87.5</v>
      </c>
      <c r="T151" s="8"/>
    </row>
    <row r="152" spans="1:34">
      <c r="A152" s="1">
        <v>16734</v>
      </c>
      <c r="B152" s="31">
        <v>2000</v>
      </c>
      <c r="C152" s="31">
        <v>1</v>
      </c>
      <c r="D152" s="8"/>
      <c r="E152" s="8">
        <v>15</v>
      </c>
      <c r="F152" s="9">
        <v>1006.9</v>
      </c>
      <c r="G152" s="8">
        <v>12</v>
      </c>
      <c r="H152" s="8">
        <v>9</v>
      </c>
      <c r="I152" s="8"/>
      <c r="J152" s="8"/>
      <c r="K152" s="8"/>
      <c r="L152" s="8">
        <v>65</v>
      </c>
      <c r="M152" s="8"/>
      <c r="N152" s="8"/>
      <c r="O152" s="8">
        <v>320</v>
      </c>
      <c r="P152" s="8">
        <v>22</v>
      </c>
      <c r="Q152" s="8">
        <v>15</v>
      </c>
      <c r="R152" s="8">
        <v>8</v>
      </c>
      <c r="S152" s="8">
        <f t="shared" si="2"/>
        <v>100</v>
      </c>
      <c r="T152" s="8"/>
    </row>
    <row r="153" spans="1:34">
      <c r="A153" s="1">
        <v>16734</v>
      </c>
      <c r="B153" s="31">
        <v>2000</v>
      </c>
      <c r="C153" s="31">
        <v>1</v>
      </c>
      <c r="D153" s="8"/>
      <c r="E153" s="11">
        <v>18</v>
      </c>
      <c r="F153" s="10">
        <v>1009</v>
      </c>
      <c r="G153" s="8">
        <v>11</v>
      </c>
      <c r="H153" s="8">
        <v>6.6</v>
      </c>
      <c r="I153" s="8">
        <v>14.4</v>
      </c>
      <c r="J153" s="8">
        <v>10.8</v>
      </c>
      <c r="K153" s="8">
        <f>(I153+J153)/2</f>
        <v>12.600000000000001</v>
      </c>
      <c r="L153" s="8">
        <v>48</v>
      </c>
      <c r="M153" s="8">
        <f>LN(L153/100)+(17.27*K153)/(237.3+K153)</f>
        <v>0.13678712744080812</v>
      </c>
      <c r="N153" s="12">
        <f>(237.3*M153)/(17.27-M153)</f>
        <v>1.8945416474508132</v>
      </c>
      <c r="O153" s="8">
        <v>320</v>
      </c>
      <c r="P153" s="8">
        <v>18</v>
      </c>
      <c r="Q153" s="8">
        <v>20</v>
      </c>
      <c r="R153" s="8">
        <v>3</v>
      </c>
      <c r="S153" s="8">
        <f t="shared" si="2"/>
        <v>37.5</v>
      </c>
      <c r="T153" s="8">
        <v>1.4</v>
      </c>
    </row>
    <row r="154" spans="1:34">
      <c r="A154" s="1">
        <v>16734</v>
      </c>
      <c r="B154" s="31">
        <v>2000</v>
      </c>
      <c r="C154" s="31">
        <v>1</v>
      </c>
      <c r="D154" s="8"/>
      <c r="E154" s="8">
        <v>21</v>
      </c>
      <c r="F154" s="9">
        <v>1011.4</v>
      </c>
      <c r="G154" s="8">
        <v>7.6</v>
      </c>
      <c r="H154" s="8">
        <v>4</v>
      </c>
      <c r="I154" s="8"/>
      <c r="J154" s="8"/>
      <c r="K154" s="8"/>
      <c r="L154" s="8">
        <v>51</v>
      </c>
      <c r="M154" s="8"/>
      <c r="N154" s="8"/>
      <c r="O154" s="8">
        <v>20</v>
      </c>
      <c r="P154" s="8">
        <v>10</v>
      </c>
      <c r="Q154" s="8">
        <v>20</v>
      </c>
      <c r="R154" s="8">
        <v>1</v>
      </c>
      <c r="S154" s="8">
        <f t="shared" si="2"/>
        <v>12.5</v>
      </c>
      <c r="T154" s="8"/>
    </row>
    <row r="155" spans="1:34">
      <c r="A155" s="1">
        <v>16734</v>
      </c>
      <c r="B155" s="31">
        <v>2000</v>
      </c>
      <c r="C155" s="31">
        <v>1</v>
      </c>
      <c r="D155" s="8">
        <v>20</v>
      </c>
      <c r="E155" s="8">
        <v>0</v>
      </c>
      <c r="F155" s="9">
        <v>1012.8</v>
      </c>
      <c r="G155" s="8">
        <v>7.6</v>
      </c>
      <c r="H155" s="8">
        <v>3.2</v>
      </c>
      <c r="I155" s="8"/>
      <c r="J155" s="8"/>
      <c r="K155" s="8"/>
      <c r="L155" s="8">
        <v>40</v>
      </c>
      <c r="M155" s="8"/>
      <c r="N155" s="8"/>
      <c r="O155" s="8">
        <v>360</v>
      </c>
      <c r="P155" s="8">
        <v>10</v>
      </c>
      <c r="Q155" s="8">
        <v>20</v>
      </c>
      <c r="R155" s="8">
        <v>1</v>
      </c>
      <c r="S155" s="8">
        <f t="shared" si="2"/>
        <v>12.5</v>
      </c>
      <c r="T155" s="8"/>
    </row>
    <row r="156" spans="1:34">
      <c r="A156" s="1">
        <v>16734</v>
      </c>
      <c r="B156" s="31">
        <v>2000</v>
      </c>
      <c r="C156" s="31">
        <v>1</v>
      </c>
      <c r="D156" s="8"/>
      <c r="E156" s="8">
        <v>3</v>
      </c>
      <c r="F156" s="9">
        <v>1013.8</v>
      </c>
      <c r="G156" s="8">
        <v>7.4</v>
      </c>
      <c r="H156" s="8">
        <v>3.4</v>
      </c>
      <c r="I156" s="8"/>
      <c r="J156" s="8"/>
      <c r="K156" s="8"/>
      <c r="L156" s="8">
        <v>44</v>
      </c>
      <c r="M156" s="8"/>
      <c r="N156" s="8"/>
      <c r="O156" s="8">
        <v>360</v>
      </c>
      <c r="P156" s="8">
        <v>10</v>
      </c>
      <c r="Q156" s="8">
        <v>20</v>
      </c>
      <c r="R156" s="8">
        <v>1</v>
      </c>
      <c r="S156" s="8">
        <f t="shared" si="2"/>
        <v>12.5</v>
      </c>
      <c r="T156" s="8"/>
    </row>
    <row r="157" spans="1:34">
      <c r="A157" s="1">
        <v>16734</v>
      </c>
      <c r="B157" s="31">
        <v>2000</v>
      </c>
      <c r="C157" s="31">
        <v>1</v>
      </c>
      <c r="D157" s="8"/>
      <c r="E157" s="11">
        <v>6</v>
      </c>
      <c r="F157" s="9">
        <v>1015.7</v>
      </c>
      <c r="G157" s="8">
        <v>6.6</v>
      </c>
      <c r="H157" s="8">
        <v>2.4</v>
      </c>
      <c r="I157" s="8">
        <v>11.2</v>
      </c>
      <c r="J157" s="8">
        <v>4.2</v>
      </c>
      <c r="K157" s="8">
        <f>(I157+J157)/2</f>
        <v>7.6999999999999993</v>
      </c>
      <c r="L157" s="8">
        <v>39</v>
      </c>
      <c r="M157" s="8">
        <v>0</v>
      </c>
      <c r="N157" s="12">
        <f>(237.3*M157)/(17.27-M157)</f>
        <v>0</v>
      </c>
      <c r="O157" s="8">
        <v>360</v>
      </c>
      <c r="P157" s="8">
        <v>12</v>
      </c>
      <c r="Q157" s="8">
        <v>20</v>
      </c>
      <c r="R157" s="8">
        <v>4</v>
      </c>
      <c r="S157" s="8">
        <f t="shared" si="2"/>
        <v>50</v>
      </c>
      <c r="T157" s="8"/>
    </row>
    <row r="158" spans="1:34">
      <c r="A158" s="1">
        <v>16734</v>
      </c>
      <c r="B158" s="31">
        <v>2000</v>
      </c>
      <c r="C158" s="31">
        <v>1</v>
      </c>
      <c r="D158" s="8"/>
      <c r="E158" s="8">
        <v>9</v>
      </c>
      <c r="F158" s="9">
        <v>1018.1</v>
      </c>
      <c r="G158" s="8">
        <v>8.8000000000000007</v>
      </c>
      <c r="H158" s="8">
        <v>3.6</v>
      </c>
      <c r="I158" s="8"/>
      <c r="J158" s="8"/>
      <c r="K158" s="8"/>
      <c r="L158" s="8">
        <v>35</v>
      </c>
      <c r="M158" s="8"/>
      <c r="N158" s="8"/>
      <c r="O158" s="8">
        <v>20</v>
      </c>
      <c r="P158" s="8">
        <v>12</v>
      </c>
      <c r="Q158" s="8">
        <v>20</v>
      </c>
      <c r="R158" s="8">
        <v>3</v>
      </c>
      <c r="S158" s="8">
        <f t="shared" si="2"/>
        <v>37.5</v>
      </c>
      <c r="T158" s="8"/>
    </row>
    <row r="159" spans="1:34">
      <c r="A159" s="1">
        <v>16734</v>
      </c>
      <c r="B159" s="31">
        <v>2000</v>
      </c>
      <c r="C159" s="31">
        <v>1</v>
      </c>
      <c r="D159" s="8"/>
      <c r="E159" s="8">
        <v>12</v>
      </c>
      <c r="F159" s="9">
        <v>1018.2</v>
      </c>
      <c r="G159" s="8">
        <v>9.1999999999999993</v>
      </c>
      <c r="H159" s="8">
        <v>3.4</v>
      </c>
      <c r="I159" s="8"/>
      <c r="J159" s="8"/>
      <c r="K159" s="8"/>
      <c r="L159" s="8">
        <v>26</v>
      </c>
      <c r="M159" s="8"/>
      <c r="N159" s="8"/>
      <c r="O159" s="8">
        <v>20</v>
      </c>
      <c r="P159" s="8">
        <v>14</v>
      </c>
      <c r="Q159" s="8">
        <v>20</v>
      </c>
      <c r="R159" s="8">
        <v>3</v>
      </c>
      <c r="S159" s="8">
        <f t="shared" si="2"/>
        <v>37.5</v>
      </c>
      <c r="T159" s="8"/>
    </row>
    <row r="160" spans="1:34">
      <c r="A160" s="1">
        <v>16734</v>
      </c>
      <c r="B160" s="31">
        <v>2000</v>
      </c>
      <c r="C160" s="31">
        <v>1</v>
      </c>
      <c r="D160" s="8"/>
      <c r="E160" s="8">
        <v>15</v>
      </c>
      <c r="F160" s="9">
        <v>1019.4</v>
      </c>
      <c r="G160" s="8">
        <v>8.4</v>
      </c>
      <c r="H160" s="8">
        <v>4</v>
      </c>
      <c r="I160" s="8"/>
      <c r="J160" s="8"/>
      <c r="K160" s="8"/>
      <c r="L160" s="8">
        <v>42</v>
      </c>
      <c r="M160" s="8"/>
      <c r="N160" s="8"/>
      <c r="O160" s="8">
        <v>20</v>
      </c>
      <c r="P160" s="8">
        <v>12</v>
      </c>
      <c r="Q160" s="8">
        <v>20</v>
      </c>
      <c r="R160" s="8">
        <v>1</v>
      </c>
      <c r="S160" s="8">
        <f t="shared" si="2"/>
        <v>12.5</v>
      </c>
      <c r="T160" s="8"/>
    </row>
    <row r="161" spans="1:34">
      <c r="A161" s="1">
        <v>16734</v>
      </c>
      <c r="B161" s="31">
        <v>2000</v>
      </c>
      <c r="C161" s="31">
        <v>1</v>
      </c>
      <c r="D161" s="8"/>
      <c r="E161" s="11">
        <v>18</v>
      </c>
      <c r="F161" s="9">
        <v>1021.3</v>
      </c>
      <c r="G161" s="8">
        <v>4</v>
      </c>
      <c r="H161" s="8">
        <v>1</v>
      </c>
      <c r="I161" s="8">
        <v>10</v>
      </c>
      <c r="J161" s="8">
        <v>4</v>
      </c>
      <c r="K161" s="8">
        <f>(I161+J161)/2</f>
        <v>7</v>
      </c>
      <c r="L161" s="8">
        <v>52</v>
      </c>
      <c r="M161" s="8">
        <v>0</v>
      </c>
      <c r="N161" s="12">
        <f>(237.3*M161)/(17.27-M161)</f>
        <v>0</v>
      </c>
      <c r="O161" s="8">
        <v>50</v>
      </c>
      <c r="P161" s="8">
        <v>10</v>
      </c>
      <c r="Q161" s="8">
        <v>20</v>
      </c>
      <c r="R161" s="8">
        <v>1</v>
      </c>
      <c r="S161" s="8">
        <f t="shared" si="2"/>
        <v>12.5</v>
      </c>
      <c r="T161" s="8"/>
    </row>
    <row r="162" spans="1:34">
      <c r="A162" s="1">
        <v>16734</v>
      </c>
      <c r="B162" s="31">
        <v>2000</v>
      </c>
      <c r="C162" s="31">
        <v>1</v>
      </c>
      <c r="D162" s="8"/>
      <c r="E162" s="8">
        <v>21</v>
      </c>
      <c r="F162" s="9">
        <v>1022.5</v>
      </c>
      <c r="G162" s="8">
        <v>2.4</v>
      </c>
      <c r="H162" s="8">
        <v>-1</v>
      </c>
      <c r="I162" s="8"/>
      <c r="J162" s="8"/>
      <c r="K162" s="8"/>
      <c r="L162" s="8">
        <v>46</v>
      </c>
      <c r="M162" s="8"/>
      <c r="N162" s="8"/>
      <c r="O162" s="8">
        <v>50</v>
      </c>
      <c r="P162" s="8">
        <v>10</v>
      </c>
      <c r="Q162" s="8">
        <v>20</v>
      </c>
      <c r="R162" s="8">
        <v>1</v>
      </c>
      <c r="S162" s="8">
        <f t="shared" si="2"/>
        <v>12.5</v>
      </c>
      <c r="T162" s="8"/>
    </row>
    <row r="163" spans="1:34">
      <c r="A163" s="1">
        <v>16734</v>
      </c>
      <c r="B163" s="31">
        <v>2000</v>
      </c>
      <c r="C163" s="31">
        <v>1</v>
      </c>
      <c r="D163" s="8">
        <v>21</v>
      </c>
      <c r="E163" s="8">
        <v>0</v>
      </c>
      <c r="F163" s="9">
        <v>1022.7</v>
      </c>
      <c r="G163" s="8">
        <v>1.8</v>
      </c>
      <c r="H163" s="8">
        <v>-0.8</v>
      </c>
      <c r="I163" s="8"/>
      <c r="J163" s="8"/>
      <c r="K163" s="8"/>
      <c r="L163" s="8">
        <v>57</v>
      </c>
      <c r="M163" s="8"/>
      <c r="N163" s="8"/>
      <c r="O163" s="8">
        <v>50</v>
      </c>
      <c r="P163" s="8">
        <v>8</v>
      </c>
      <c r="Q163" s="8">
        <v>20</v>
      </c>
      <c r="R163" s="8">
        <v>2</v>
      </c>
      <c r="S163" s="8">
        <f t="shared" si="2"/>
        <v>25</v>
      </c>
      <c r="T163" s="8"/>
    </row>
    <row r="164" spans="1:34">
      <c r="A164" s="1">
        <v>16734</v>
      </c>
      <c r="B164" s="31">
        <v>2000</v>
      </c>
      <c r="C164" s="31">
        <v>1</v>
      </c>
      <c r="D164" s="8"/>
      <c r="E164" s="8">
        <v>3</v>
      </c>
      <c r="F164" s="9">
        <v>1022.5</v>
      </c>
      <c r="G164" s="8">
        <v>5.4</v>
      </c>
      <c r="H164" s="8">
        <v>2.4</v>
      </c>
      <c r="I164" s="8"/>
      <c r="J164" s="8"/>
      <c r="K164" s="8"/>
      <c r="L164" s="8">
        <v>54</v>
      </c>
      <c r="M164" s="8"/>
      <c r="N164" s="8"/>
      <c r="O164" s="8">
        <v>20</v>
      </c>
      <c r="P164" s="8">
        <v>8</v>
      </c>
      <c r="Q164" s="8">
        <v>20</v>
      </c>
      <c r="R164" s="8">
        <v>2</v>
      </c>
      <c r="S164" s="8">
        <f t="shared" si="2"/>
        <v>25</v>
      </c>
      <c r="T164" s="8"/>
    </row>
    <row r="165" spans="1:34">
      <c r="A165" s="1">
        <v>16734</v>
      </c>
      <c r="B165" s="31">
        <v>2000</v>
      </c>
      <c r="C165" s="31">
        <v>1</v>
      </c>
      <c r="D165" s="8"/>
      <c r="E165" s="11">
        <v>6</v>
      </c>
      <c r="F165" s="9">
        <v>1022.1</v>
      </c>
      <c r="G165" s="8">
        <v>1.6</v>
      </c>
      <c r="H165" s="8">
        <v>-0.8</v>
      </c>
      <c r="I165" s="8">
        <v>6.8</v>
      </c>
      <c r="J165" s="8">
        <v>-0.4</v>
      </c>
      <c r="K165" s="8">
        <f>(I165+J165)/2</f>
        <v>3.1999999999999997</v>
      </c>
      <c r="L165" s="8">
        <v>60</v>
      </c>
      <c r="M165" s="8">
        <v>0</v>
      </c>
      <c r="N165" s="12">
        <f>(237.3*M165)/(17.27-M165)</f>
        <v>0</v>
      </c>
      <c r="O165" s="8">
        <v>50</v>
      </c>
      <c r="P165" s="8">
        <v>8</v>
      </c>
      <c r="Q165" s="8">
        <v>20</v>
      </c>
      <c r="R165" s="8">
        <v>2</v>
      </c>
      <c r="S165" s="8">
        <f t="shared" si="2"/>
        <v>25</v>
      </c>
      <c r="T165" s="8"/>
    </row>
    <row r="166" spans="1:34">
      <c r="A166" s="1">
        <v>16734</v>
      </c>
      <c r="B166" s="31">
        <v>2000</v>
      </c>
      <c r="C166" s="31">
        <v>1</v>
      </c>
      <c r="D166" s="8"/>
      <c r="E166" s="8">
        <v>9</v>
      </c>
      <c r="F166" s="9">
        <v>1021.7</v>
      </c>
      <c r="G166" s="8">
        <v>8.8000000000000007</v>
      </c>
      <c r="H166" s="8">
        <v>4.8</v>
      </c>
      <c r="I166" s="8"/>
      <c r="J166" s="8"/>
      <c r="K166" s="8"/>
      <c r="L166" s="8">
        <v>48</v>
      </c>
      <c r="M166" s="8"/>
      <c r="N166" s="8"/>
      <c r="O166" s="8">
        <v>320</v>
      </c>
      <c r="P166" s="8">
        <v>6</v>
      </c>
      <c r="Q166" s="8">
        <v>20</v>
      </c>
      <c r="R166" s="8">
        <v>2</v>
      </c>
      <c r="S166" s="8">
        <f t="shared" si="2"/>
        <v>25</v>
      </c>
      <c r="T166" s="8"/>
    </row>
    <row r="167" spans="1:34">
      <c r="A167" s="1">
        <v>16734</v>
      </c>
      <c r="B167" s="31">
        <v>2000</v>
      </c>
      <c r="C167" s="31">
        <v>1</v>
      </c>
      <c r="D167" s="8"/>
      <c r="E167" s="8">
        <v>12</v>
      </c>
      <c r="F167" s="9">
        <v>1019.4</v>
      </c>
      <c r="G167" s="8">
        <v>9</v>
      </c>
      <c r="H167" s="8">
        <v>5.6</v>
      </c>
      <c r="I167" s="8"/>
      <c r="J167" s="8"/>
      <c r="K167" s="8"/>
      <c r="L167" s="8">
        <v>56</v>
      </c>
      <c r="M167" s="8"/>
      <c r="N167" s="8"/>
      <c r="O167" s="8">
        <v>320</v>
      </c>
      <c r="P167" s="8">
        <v>8</v>
      </c>
      <c r="Q167" s="8">
        <v>20</v>
      </c>
      <c r="R167" s="8">
        <v>7</v>
      </c>
      <c r="S167" s="8">
        <f t="shared" si="2"/>
        <v>87.5</v>
      </c>
      <c r="T167" s="8"/>
    </row>
    <row r="168" spans="1:34">
      <c r="A168" s="1">
        <v>16734</v>
      </c>
      <c r="B168" s="31">
        <v>2000</v>
      </c>
      <c r="C168" s="31">
        <v>1</v>
      </c>
      <c r="D168" s="8"/>
      <c r="E168" s="8">
        <v>15</v>
      </c>
      <c r="F168" s="9">
        <v>1018.2</v>
      </c>
      <c r="G168" s="8">
        <v>9</v>
      </c>
      <c r="H168" s="8">
        <v>6</v>
      </c>
      <c r="I168" s="8"/>
      <c r="J168" s="8"/>
      <c r="K168" s="8"/>
      <c r="L168" s="8">
        <v>61</v>
      </c>
      <c r="M168" s="8"/>
      <c r="N168" s="8"/>
      <c r="O168" s="8">
        <v>320</v>
      </c>
      <c r="P168" s="8">
        <v>10</v>
      </c>
      <c r="Q168" s="8">
        <v>20</v>
      </c>
      <c r="R168" s="8">
        <v>6</v>
      </c>
      <c r="S168" s="8">
        <f t="shared" si="2"/>
        <v>75</v>
      </c>
      <c r="T168" s="8"/>
    </row>
    <row r="169" spans="1:34">
      <c r="A169" s="1">
        <v>16734</v>
      </c>
      <c r="B169" s="31">
        <v>2000</v>
      </c>
      <c r="C169" s="31">
        <v>1</v>
      </c>
      <c r="D169" s="8"/>
      <c r="E169" s="11">
        <v>18</v>
      </c>
      <c r="F169" s="9">
        <v>1017.6</v>
      </c>
      <c r="G169" s="8">
        <v>9.8000000000000007</v>
      </c>
      <c r="H169" s="8">
        <v>7.4</v>
      </c>
      <c r="I169" s="8">
        <v>11.4</v>
      </c>
      <c r="J169" s="8">
        <v>1</v>
      </c>
      <c r="K169" s="8">
        <f>(I169+J169)/2</f>
        <v>6.2</v>
      </c>
      <c r="L169" s="8">
        <v>69</v>
      </c>
      <c r="M169" s="8">
        <f>LN(L169/100)+(17.27*K169)/(237.3+K169)</f>
        <v>6.8665271381241844E-2</v>
      </c>
      <c r="N169" s="12">
        <f>(237.3*M169)/(17.27-M169)</f>
        <v>0.94726770659599246</v>
      </c>
      <c r="O169" s="8">
        <v>320</v>
      </c>
      <c r="P169" s="8">
        <v>12</v>
      </c>
      <c r="Q169" s="8">
        <v>15</v>
      </c>
      <c r="R169" s="8">
        <v>7</v>
      </c>
      <c r="S169" s="8">
        <f t="shared" si="2"/>
        <v>87.5</v>
      </c>
      <c r="T169" s="8"/>
    </row>
    <row r="170" spans="1:34">
      <c r="A170" s="1">
        <v>16734</v>
      </c>
      <c r="B170" s="31">
        <v>2000</v>
      </c>
      <c r="C170" s="31">
        <v>1</v>
      </c>
      <c r="D170" s="8"/>
      <c r="E170" s="8">
        <v>21</v>
      </c>
      <c r="F170" s="9">
        <v>1016.6</v>
      </c>
      <c r="G170" s="8">
        <v>11.8</v>
      </c>
      <c r="H170" s="8">
        <v>8.6</v>
      </c>
      <c r="I170" s="8"/>
      <c r="J170" s="8"/>
      <c r="K170" s="8"/>
      <c r="L170" s="8">
        <v>63</v>
      </c>
      <c r="M170" s="8"/>
      <c r="N170" s="8"/>
      <c r="O170" s="8">
        <v>320</v>
      </c>
      <c r="P170" s="8">
        <v>16</v>
      </c>
      <c r="Q170" s="8">
        <v>15</v>
      </c>
      <c r="R170" s="8">
        <v>7</v>
      </c>
      <c r="S170" s="8">
        <f t="shared" si="2"/>
        <v>87.5</v>
      </c>
      <c r="T170" s="8"/>
    </row>
    <row r="171" spans="1:34">
      <c r="A171" s="1">
        <v>16734</v>
      </c>
      <c r="B171" s="31">
        <v>2000</v>
      </c>
      <c r="C171" s="31">
        <v>1</v>
      </c>
      <c r="D171" s="8">
        <v>22</v>
      </c>
      <c r="E171" s="8">
        <v>0</v>
      </c>
      <c r="F171" s="9">
        <v>1015.5</v>
      </c>
      <c r="G171" s="8">
        <v>11.6</v>
      </c>
      <c r="H171" s="8">
        <v>8.4</v>
      </c>
      <c r="I171" s="8"/>
      <c r="J171" s="8"/>
      <c r="K171" s="8"/>
      <c r="L171" s="8">
        <v>61</v>
      </c>
      <c r="M171" s="8"/>
      <c r="N171" s="8"/>
      <c r="O171" s="8">
        <v>320</v>
      </c>
      <c r="P171" s="8">
        <v>20</v>
      </c>
      <c r="Q171" s="8">
        <v>15</v>
      </c>
      <c r="R171" s="8">
        <v>7</v>
      </c>
      <c r="S171" s="8">
        <f t="shared" si="2"/>
        <v>87.5</v>
      </c>
      <c r="T171" s="8"/>
    </row>
    <row r="172" spans="1:34">
      <c r="A172" s="1">
        <v>16734</v>
      </c>
      <c r="B172" s="31">
        <v>2000</v>
      </c>
      <c r="C172" s="31">
        <v>1</v>
      </c>
      <c r="D172" s="8"/>
      <c r="E172" s="8">
        <v>3</v>
      </c>
      <c r="F172" s="9">
        <v>1014.9</v>
      </c>
      <c r="G172" s="8">
        <v>12.4</v>
      </c>
      <c r="H172" s="8">
        <v>9.4</v>
      </c>
      <c r="I172" s="8"/>
      <c r="J172" s="8"/>
      <c r="K172" s="8"/>
      <c r="L172" s="8">
        <v>65</v>
      </c>
      <c r="M172" s="8"/>
      <c r="N172" s="8"/>
      <c r="O172" s="8">
        <v>320</v>
      </c>
      <c r="P172" s="8">
        <v>26</v>
      </c>
      <c r="Q172" s="8">
        <v>15</v>
      </c>
      <c r="R172" s="8">
        <v>7</v>
      </c>
      <c r="S172" s="8">
        <f t="shared" si="2"/>
        <v>87.5</v>
      </c>
      <c r="T172" s="8"/>
    </row>
    <row r="173" spans="1:34">
      <c r="A173" s="1">
        <v>16734</v>
      </c>
      <c r="B173" s="31">
        <v>2000</v>
      </c>
      <c r="C173" s="31">
        <v>1</v>
      </c>
      <c r="D173" s="8"/>
      <c r="E173" s="11">
        <v>6</v>
      </c>
      <c r="F173" s="9">
        <v>1015.3</v>
      </c>
      <c r="G173" s="8">
        <v>10.6</v>
      </c>
      <c r="H173" s="8">
        <v>9.6</v>
      </c>
      <c r="I173" s="8">
        <v>13</v>
      </c>
      <c r="J173" s="8">
        <v>9.4</v>
      </c>
      <c r="K173" s="8">
        <f>(I173+J173)/2</f>
        <v>11.2</v>
      </c>
      <c r="L173" s="8">
        <v>88</v>
      </c>
      <c r="M173" s="8">
        <f>LN(L173/100)+(17.27*K173)/(237.3+K173)</f>
        <v>0.65053282567321369</v>
      </c>
      <c r="N173" s="12">
        <f>(237.3*M173)/(17.27-M173)</f>
        <v>9.2885913797959549</v>
      </c>
      <c r="O173" s="8">
        <v>290</v>
      </c>
      <c r="P173" s="8">
        <v>22</v>
      </c>
      <c r="Q173" s="8">
        <v>15</v>
      </c>
      <c r="R173" s="8">
        <v>6</v>
      </c>
      <c r="S173" s="8">
        <f t="shared" si="2"/>
        <v>75</v>
      </c>
      <c r="T173" s="8">
        <v>0.4</v>
      </c>
    </row>
    <row r="174" spans="1:34">
      <c r="A174" s="1">
        <v>16734</v>
      </c>
      <c r="B174" s="31">
        <v>2000</v>
      </c>
      <c r="C174" s="31">
        <v>1</v>
      </c>
      <c r="D174" s="8"/>
      <c r="E174" s="8">
        <v>9</v>
      </c>
      <c r="F174" s="9">
        <v>1016.3</v>
      </c>
      <c r="G174" s="8">
        <v>10.6</v>
      </c>
      <c r="H174" s="8">
        <v>9.8000000000000007</v>
      </c>
      <c r="I174" s="8"/>
      <c r="J174" s="8"/>
      <c r="K174" s="8"/>
      <c r="L174" s="8">
        <v>90</v>
      </c>
      <c r="M174" s="8"/>
      <c r="N174" s="8"/>
      <c r="O174" s="8">
        <v>340</v>
      </c>
      <c r="P174" s="8">
        <v>12</v>
      </c>
      <c r="Q174" s="8">
        <v>15</v>
      </c>
      <c r="R174" s="8">
        <v>7</v>
      </c>
      <c r="S174" s="8">
        <f t="shared" si="2"/>
        <v>87.5</v>
      </c>
      <c r="T174" s="8">
        <v>1.3</v>
      </c>
    </row>
    <row r="175" spans="1:34">
      <c r="A175" s="1">
        <v>16734</v>
      </c>
      <c r="B175" s="31">
        <v>2000</v>
      </c>
      <c r="C175" s="31">
        <v>1</v>
      </c>
      <c r="D175" s="8"/>
      <c r="E175" s="8">
        <v>12</v>
      </c>
      <c r="F175" s="9">
        <v>1015.9</v>
      </c>
      <c r="G175" s="8">
        <v>10.4</v>
      </c>
      <c r="H175" s="8">
        <v>9.6</v>
      </c>
      <c r="I175" s="8"/>
      <c r="J175" s="8"/>
      <c r="K175" s="8"/>
      <c r="L175" s="8">
        <v>90</v>
      </c>
      <c r="M175" s="8"/>
      <c r="N175" s="8"/>
      <c r="O175" s="8">
        <v>50</v>
      </c>
      <c r="P175" s="8">
        <v>8</v>
      </c>
      <c r="Q175" s="8">
        <v>15</v>
      </c>
      <c r="R175" s="8">
        <v>8</v>
      </c>
      <c r="S175" s="8">
        <f t="shared" si="2"/>
        <v>100</v>
      </c>
      <c r="T175" s="8">
        <v>1</v>
      </c>
    </row>
    <row r="176" spans="1:34">
      <c r="A176" s="1">
        <v>16734</v>
      </c>
      <c r="B176" s="31">
        <v>2000</v>
      </c>
      <c r="C176" s="31">
        <v>1</v>
      </c>
      <c r="D176" s="8"/>
      <c r="E176" s="8">
        <v>15</v>
      </c>
      <c r="F176" s="9">
        <v>1016.3</v>
      </c>
      <c r="G176" s="8">
        <v>11.2</v>
      </c>
      <c r="H176" s="8">
        <v>10.6</v>
      </c>
      <c r="I176" s="8"/>
      <c r="J176" s="8"/>
      <c r="K176" s="8"/>
      <c r="L176" s="8">
        <v>93</v>
      </c>
      <c r="M176" s="8"/>
      <c r="N176" s="8"/>
      <c r="O176" s="8">
        <v>50</v>
      </c>
      <c r="P176" s="8">
        <v>3</v>
      </c>
      <c r="Q176" s="8">
        <v>20</v>
      </c>
      <c r="R176" s="8">
        <v>7</v>
      </c>
      <c r="S176" s="8">
        <f t="shared" si="2"/>
        <v>87.5</v>
      </c>
      <c r="T176" s="8">
        <v>0.1</v>
      </c>
      <c r="AH176" t="s">
        <v>37</v>
      </c>
    </row>
    <row r="177" spans="1:20">
      <c r="A177" s="1">
        <v>16734</v>
      </c>
      <c r="B177" s="31">
        <v>2000</v>
      </c>
      <c r="C177" s="31">
        <v>1</v>
      </c>
      <c r="D177" s="8"/>
      <c r="E177" s="11">
        <v>18</v>
      </c>
      <c r="F177" s="9">
        <v>1016.7</v>
      </c>
      <c r="G177" s="8">
        <v>8.8000000000000007</v>
      </c>
      <c r="H177" s="8">
        <v>8.1999999999999993</v>
      </c>
      <c r="I177" s="8">
        <v>12.5</v>
      </c>
      <c r="J177" s="8">
        <v>8.8000000000000007</v>
      </c>
      <c r="K177" s="8">
        <f>(I177+J177)/2</f>
        <v>10.65</v>
      </c>
      <c r="L177" s="8">
        <v>92</v>
      </c>
      <c r="M177" s="8">
        <f>LN(L177/100)+(17.27*K177)/(237.3+K177)</f>
        <v>0.65840302505973902</v>
      </c>
      <c r="N177" s="12">
        <f>(237.3*M177)/(17.27-M177)</f>
        <v>9.4054194838926932</v>
      </c>
      <c r="O177" s="8">
        <v>50</v>
      </c>
      <c r="P177" s="8">
        <v>5</v>
      </c>
      <c r="Q177" s="8">
        <v>20</v>
      </c>
      <c r="R177" s="8">
        <v>6</v>
      </c>
      <c r="S177" s="8">
        <f t="shared" si="2"/>
        <v>75</v>
      </c>
      <c r="T177" s="8">
        <v>2.4</v>
      </c>
    </row>
    <row r="178" spans="1:20">
      <c r="A178" s="1">
        <v>16734</v>
      </c>
      <c r="B178" s="31">
        <v>2000</v>
      </c>
      <c r="C178" s="31">
        <v>1</v>
      </c>
      <c r="D178" s="8"/>
      <c r="E178" s="8">
        <v>21</v>
      </c>
      <c r="F178" s="9">
        <v>1016.4</v>
      </c>
      <c r="G178" s="8">
        <v>7</v>
      </c>
      <c r="H178" s="8">
        <v>6.6</v>
      </c>
      <c r="I178" s="8"/>
      <c r="J178" s="8"/>
      <c r="K178" s="8"/>
      <c r="L178" s="8">
        <v>94</v>
      </c>
      <c r="M178" s="8"/>
      <c r="N178" s="8"/>
      <c r="O178" s="8">
        <v>50</v>
      </c>
      <c r="P178" s="8">
        <v>4</v>
      </c>
      <c r="Q178" s="8">
        <v>20</v>
      </c>
      <c r="R178" s="8">
        <v>5</v>
      </c>
      <c r="S178" s="8">
        <f t="shared" si="2"/>
        <v>62.5</v>
      </c>
      <c r="T178" s="8"/>
    </row>
    <row r="179" spans="1:20">
      <c r="A179" s="1">
        <v>16734</v>
      </c>
      <c r="B179" s="31">
        <v>2000</v>
      </c>
      <c r="C179" s="31">
        <v>1</v>
      </c>
      <c r="D179" s="8">
        <v>23</v>
      </c>
      <c r="E179" s="8">
        <v>0</v>
      </c>
      <c r="F179" s="9">
        <v>1015.7</v>
      </c>
      <c r="G179" s="8">
        <v>11</v>
      </c>
      <c r="H179" s="8">
        <v>10</v>
      </c>
      <c r="I179" s="8"/>
      <c r="J179" s="8"/>
      <c r="K179" s="8"/>
      <c r="L179" s="8">
        <v>88</v>
      </c>
      <c r="M179" s="8"/>
      <c r="N179" s="8"/>
      <c r="O179" s="8">
        <v>90</v>
      </c>
      <c r="P179" s="8">
        <v>10</v>
      </c>
      <c r="Q179" s="8">
        <v>10</v>
      </c>
      <c r="R179" s="8">
        <v>7</v>
      </c>
      <c r="S179" s="8">
        <f t="shared" si="2"/>
        <v>87.5</v>
      </c>
      <c r="T179" s="8">
        <v>0.6</v>
      </c>
    </row>
    <row r="180" spans="1:20">
      <c r="A180" s="1">
        <v>16734</v>
      </c>
      <c r="B180" s="31">
        <v>2000</v>
      </c>
      <c r="C180" s="31">
        <v>1</v>
      </c>
      <c r="D180" s="8"/>
      <c r="E180" s="8">
        <v>3</v>
      </c>
      <c r="F180" s="9">
        <v>1014.9</v>
      </c>
      <c r="G180" s="8">
        <v>8.8000000000000007</v>
      </c>
      <c r="H180" s="8">
        <v>8.4</v>
      </c>
      <c r="I180" s="8"/>
      <c r="J180" s="8"/>
      <c r="K180" s="8"/>
      <c r="L180" s="8">
        <v>94</v>
      </c>
      <c r="M180" s="8"/>
      <c r="N180" s="8"/>
      <c r="O180" s="8">
        <v>70</v>
      </c>
      <c r="P180" s="8">
        <v>5</v>
      </c>
      <c r="Q180" s="8">
        <v>20</v>
      </c>
      <c r="R180" s="8">
        <v>7</v>
      </c>
      <c r="S180" s="8">
        <f t="shared" si="2"/>
        <v>87.5</v>
      </c>
      <c r="T180" s="8">
        <v>1.4</v>
      </c>
    </row>
    <row r="181" spans="1:20">
      <c r="A181" s="1">
        <v>16734</v>
      </c>
      <c r="B181" s="31">
        <v>2000</v>
      </c>
      <c r="C181" s="31">
        <v>1</v>
      </c>
      <c r="D181" s="8"/>
      <c r="E181" s="11">
        <v>6</v>
      </c>
      <c r="F181" s="9">
        <v>1013.6</v>
      </c>
      <c r="G181" s="8">
        <v>10.8</v>
      </c>
      <c r="H181" s="8">
        <v>9.8000000000000007</v>
      </c>
      <c r="I181" s="8">
        <v>11</v>
      </c>
      <c r="J181" s="8">
        <v>7</v>
      </c>
      <c r="K181" s="8">
        <f>(I181+J181)/2</f>
        <v>9</v>
      </c>
      <c r="L181" s="8">
        <v>88</v>
      </c>
      <c r="M181" s="8">
        <f>LN(L181/100)+(17.27*K181)/(237.3+K181)</f>
        <v>0.50322631180314792</v>
      </c>
      <c r="N181" s="12">
        <f>(237.3*M181)/(17.27-M181)</f>
        <v>7.122157548709021</v>
      </c>
      <c r="O181" s="8">
        <v>180</v>
      </c>
      <c r="P181" s="8">
        <v>10</v>
      </c>
      <c r="Q181" s="8">
        <v>10</v>
      </c>
      <c r="R181" s="8">
        <v>7</v>
      </c>
      <c r="S181" s="8">
        <f t="shared" si="2"/>
        <v>87.5</v>
      </c>
      <c r="T181" s="8">
        <v>2.6</v>
      </c>
    </row>
    <row r="182" spans="1:20">
      <c r="A182" s="1">
        <v>16734</v>
      </c>
      <c r="B182" s="31">
        <v>2000</v>
      </c>
      <c r="C182" s="31">
        <v>1</v>
      </c>
      <c r="D182" s="8"/>
      <c r="E182" s="8">
        <v>9</v>
      </c>
      <c r="F182" s="9">
        <v>1013.7</v>
      </c>
      <c r="G182" s="8">
        <v>12.4</v>
      </c>
      <c r="H182" s="8">
        <v>11</v>
      </c>
      <c r="I182" s="8"/>
      <c r="J182" s="8"/>
      <c r="K182" s="8"/>
      <c r="L182" s="8">
        <v>83</v>
      </c>
      <c r="M182" s="8"/>
      <c r="N182" s="8"/>
      <c r="O182" s="8">
        <v>210</v>
      </c>
      <c r="P182" s="8">
        <v>10</v>
      </c>
      <c r="Q182" s="8">
        <v>10</v>
      </c>
      <c r="R182" s="8">
        <v>7</v>
      </c>
      <c r="S182" s="8">
        <f t="shared" si="2"/>
        <v>87.5</v>
      </c>
      <c r="T182" s="8">
        <v>0.6</v>
      </c>
    </row>
    <row r="183" spans="1:20">
      <c r="A183" s="1">
        <v>16734</v>
      </c>
      <c r="B183" s="31">
        <v>2000</v>
      </c>
      <c r="C183" s="31">
        <v>1</v>
      </c>
      <c r="D183" s="8"/>
      <c r="E183" s="8">
        <v>12</v>
      </c>
      <c r="F183" s="9">
        <v>1011.3</v>
      </c>
      <c r="G183" s="8">
        <v>13.2</v>
      </c>
      <c r="H183" s="8">
        <v>11.6</v>
      </c>
      <c r="I183" s="8"/>
      <c r="J183" s="8"/>
      <c r="K183" s="8"/>
      <c r="L183" s="8">
        <v>82</v>
      </c>
      <c r="M183" s="8"/>
      <c r="N183" s="8"/>
      <c r="O183" s="8">
        <v>230</v>
      </c>
      <c r="P183" s="8">
        <v>15</v>
      </c>
      <c r="Q183" s="8">
        <v>10</v>
      </c>
      <c r="R183" s="8">
        <v>7</v>
      </c>
      <c r="S183" s="8">
        <f t="shared" si="2"/>
        <v>87.5</v>
      </c>
      <c r="T183" s="8">
        <v>0.4</v>
      </c>
    </row>
    <row r="184" spans="1:20">
      <c r="A184" s="1">
        <v>16734</v>
      </c>
      <c r="B184" s="31">
        <v>2000</v>
      </c>
      <c r="C184" s="31">
        <v>1</v>
      </c>
      <c r="D184" s="8"/>
      <c r="E184" s="8">
        <v>15</v>
      </c>
      <c r="F184" s="9">
        <v>1010.2</v>
      </c>
      <c r="G184" s="8">
        <v>14</v>
      </c>
      <c r="H184" s="8">
        <v>12</v>
      </c>
      <c r="I184" s="8"/>
      <c r="J184" s="8"/>
      <c r="K184" s="8"/>
      <c r="L184" s="8">
        <v>78</v>
      </c>
      <c r="M184" s="8"/>
      <c r="N184" s="8"/>
      <c r="O184" s="8">
        <v>250</v>
      </c>
      <c r="P184" s="8">
        <v>16</v>
      </c>
      <c r="Q184" s="8">
        <v>15</v>
      </c>
      <c r="R184" s="8">
        <v>7</v>
      </c>
      <c r="S184" s="8">
        <f t="shared" si="2"/>
        <v>87.5</v>
      </c>
      <c r="T184" s="8"/>
    </row>
    <row r="185" spans="1:20">
      <c r="A185" s="1">
        <v>16734</v>
      </c>
      <c r="B185" s="31">
        <v>2000</v>
      </c>
      <c r="C185" s="31">
        <v>1</v>
      </c>
      <c r="D185" s="8"/>
      <c r="E185" s="11">
        <v>18</v>
      </c>
      <c r="F185" s="9">
        <v>1009.7</v>
      </c>
      <c r="G185" s="8">
        <v>13</v>
      </c>
      <c r="H185" s="8">
        <v>11.6</v>
      </c>
      <c r="I185" s="8">
        <v>15.4</v>
      </c>
      <c r="J185" s="8">
        <v>10.8</v>
      </c>
      <c r="K185" s="8">
        <f>(I185+J185)/2</f>
        <v>13.100000000000001</v>
      </c>
      <c r="L185" s="8">
        <v>84</v>
      </c>
      <c r="M185" s="8">
        <f>LN(L185/100)+(17.27*K185)/(237.3+K185)</f>
        <v>0.72914900902135649</v>
      </c>
      <c r="N185" s="12">
        <f>(237.3*M185)/(17.27-M185)</f>
        <v>10.460589962096666</v>
      </c>
      <c r="O185" s="8">
        <v>230</v>
      </c>
      <c r="P185" s="8">
        <v>16</v>
      </c>
      <c r="Q185" s="8">
        <v>20</v>
      </c>
      <c r="R185" s="8">
        <v>4</v>
      </c>
      <c r="S185" s="8">
        <f t="shared" si="2"/>
        <v>50</v>
      </c>
      <c r="T185" s="8">
        <v>3</v>
      </c>
    </row>
    <row r="186" spans="1:20">
      <c r="A186" s="1">
        <v>16734</v>
      </c>
      <c r="B186" s="31">
        <v>2000</v>
      </c>
      <c r="C186" s="31">
        <v>1</v>
      </c>
      <c r="D186" s="8"/>
      <c r="E186" s="8">
        <v>21</v>
      </c>
      <c r="F186" s="9">
        <v>1008.7</v>
      </c>
      <c r="G186" s="8">
        <v>12.2</v>
      </c>
      <c r="H186" s="8">
        <v>10.6</v>
      </c>
      <c r="I186" s="8"/>
      <c r="J186" s="8"/>
      <c r="K186" s="8"/>
      <c r="L186" s="8">
        <v>81</v>
      </c>
      <c r="M186" s="8"/>
      <c r="N186" s="8"/>
      <c r="O186" s="8">
        <v>250</v>
      </c>
      <c r="P186" s="8">
        <v>24</v>
      </c>
      <c r="Q186" s="8">
        <v>15</v>
      </c>
      <c r="R186" s="8">
        <v>7</v>
      </c>
      <c r="S186" s="8">
        <f t="shared" si="2"/>
        <v>87.5</v>
      </c>
      <c r="T186" s="8">
        <v>0.8</v>
      </c>
    </row>
    <row r="187" spans="1:20">
      <c r="A187" s="1">
        <v>16734</v>
      </c>
      <c r="B187" s="31">
        <v>2000</v>
      </c>
      <c r="C187" s="31">
        <v>1</v>
      </c>
      <c r="D187" s="8">
        <v>24</v>
      </c>
      <c r="E187" s="8">
        <v>0</v>
      </c>
      <c r="F187" s="9">
        <v>1007.5</v>
      </c>
      <c r="G187" s="8">
        <v>13.4</v>
      </c>
      <c r="H187" s="8">
        <v>11.4</v>
      </c>
      <c r="I187" s="8"/>
      <c r="J187" s="8"/>
      <c r="K187" s="8"/>
      <c r="L187" s="8">
        <v>77</v>
      </c>
      <c r="M187" s="8"/>
      <c r="N187" s="8"/>
      <c r="O187" s="8">
        <v>250</v>
      </c>
      <c r="P187" s="8">
        <v>25</v>
      </c>
      <c r="Q187" s="8">
        <v>15</v>
      </c>
      <c r="R187" s="8">
        <v>7</v>
      </c>
      <c r="S187" s="8">
        <f t="shared" si="2"/>
        <v>87.5</v>
      </c>
      <c r="T187" s="8">
        <v>0.1</v>
      </c>
    </row>
    <row r="188" spans="1:20">
      <c r="A188" s="1">
        <v>16734</v>
      </c>
      <c r="B188" s="31">
        <v>2000</v>
      </c>
      <c r="C188" s="31">
        <v>1</v>
      </c>
      <c r="D188" s="8"/>
      <c r="E188" s="8">
        <v>3</v>
      </c>
      <c r="F188" s="9">
        <v>1006.7</v>
      </c>
      <c r="G188" s="8">
        <v>11.6</v>
      </c>
      <c r="H188" s="8">
        <v>10</v>
      </c>
      <c r="I188" s="8"/>
      <c r="J188" s="8"/>
      <c r="K188" s="8"/>
      <c r="L188" s="8">
        <v>81</v>
      </c>
      <c r="M188" s="8"/>
      <c r="N188" s="8"/>
      <c r="O188" s="8">
        <v>250</v>
      </c>
      <c r="P188" s="8">
        <v>20</v>
      </c>
      <c r="Q188" s="8">
        <v>10</v>
      </c>
      <c r="R188" s="8">
        <v>7</v>
      </c>
      <c r="S188" s="8">
        <f t="shared" si="2"/>
        <v>87.5</v>
      </c>
      <c r="T188" s="8">
        <v>0.2</v>
      </c>
    </row>
    <row r="189" spans="1:20">
      <c r="A189" s="1">
        <v>16734</v>
      </c>
      <c r="B189" s="31">
        <v>2000</v>
      </c>
      <c r="C189" s="31">
        <v>1</v>
      </c>
      <c r="D189" s="8"/>
      <c r="E189" s="11">
        <v>6</v>
      </c>
      <c r="F189" s="10">
        <v>1006</v>
      </c>
      <c r="G189" s="8">
        <v>13</v>
      </c>
      <c r="H189" s="8">
        <v>10</v>
      </c>
      <c r="I189" s="8">
        <v>13.6</v>
      </c>
      <c r="J189" s="8">
        <v>10.199999999999999</v>
      </c>
      <c r="K189" s="8">
        <f>(I189+J189)/2</f>
        <v>11.899999999999999</v>
      </c>
      <c r="L189" s="8">
        <v>66</v>
      </c>
      <c r="M189" s="8">
        <f>LN(L189/100)+(17.27*K189)/(237.3+K189)</f>
        <v>0.40917556727428911</v>
      </c>
      <c r="N189" s="12">
        <f>(237.3*M189)/(17.27-M189)</f>
        <v>5.7587553029571588</v>
      </c>
      <c r="O189" s="8">
        <v>290</v>
      </c>
      <c r="P189" s="8">
        <v>22</v>
      </c>
      <c r="Q189" s="8">
        <v>10</v>
      </c>
      <c r="R189" s="8">
        <v>8</v>
      </c>
      <c r="S189" s="8">
        <f t="shared" si="2"/>
        <v>100</v>
      </c>
      <c r="T189" s="8">
        <v>1.8</v>
      </c>
    </row>
    <row r="190" spans="1:20">
      <c r="A190" s="1">
        <v>16734</v>
      </c>
      <c r="B190" s="31">
        <v>2000</v>
      </c>
      <c r="C190" s="31">
        <v>1</v>
      </c>
      <c r="D190" s="8"/>
      <c r="E190" s="8">
        <v>9</v>
      </c>
      <c r="F190" s="9">
        <v>1007.1</v>
      </c>
      <c r="G190" s="8">
        <v>13.4</v>
      </c>
      <c r="H190" s="8">
        <v>9.4</v>
      </c>
      <c r="I190" s="8"/>
      <c r="J190" s="8"/>
      <c r="K190" s="8"/>
      <c r="L190" s="8">
        <v>55</v>
      </c>
      <c r="M190" s="8"/>
      <c r="N190" s="8"/>
      <c r="O190" s="8">
        <v>290</v>
      </c>
      <c r="P190" s="8">
        <v>22</v>
      </c>
      <c r="Q190" s="8">
        <v>10</v>
      </c>
      <c r="R190" s="8">
        <v>7</v>
      </c>
      <c r="S190" s="8">
        <f t="shared" si="2"/>
        <v>87.5</v>
      </c>
      <c r="T190" s="8">
        <v>0.2</v>
      </c>
    </row>
    <row r="191" spans="1:20">
      <c r="A191" s="1">
        <v>16734</v>
      </c>
      <c r="B191" s="31">
        <v>2000</v>
      </c>
      <c r="C191" s="31">
        <v>1</v>
      </c>
      <c r="D191" s="8"/>
      <c r="E191" s="8">
        <v>12</v>
      </c>
      <c r="F191" s="9">
        <v>1006.4</v>
      </c>
      <c r="G191" s="8">
        <v>13</v>
      </c>
      <c r="H191" s="8">
        <v>9.6</v>
      </c>
      <c r="I191" s="8"/>
      <c r="J191" s="8"/>
      <c r="K191" s="8"/>
      <c r="L191" s="8">
        <v>62</v>
      </c>
      <c r="M191" s="8"/>
      <c r="N191" s="8"/>
      <c r="O191" s="8">
        <v>320</v>
      </c>
      <c r="P191" s="8">
        <v>20</v>
      </c>
      <c r="Q191" s="8">
        <v>15</v>
      </c>
      <c r="R191" s="8">
        <v>6</v>
      </c>
      <c r="S191" s="8">
        <f t="shared" si="2"/>
        <v>75</v>
      </c>
      <c r="T191" s="8"/>
    </row>
    <row r="192" spans="1:20">
      <c r="A192" s="1">
        <v>16734</v>
      </c>
      <c r="B192" s="31">
        <v>2000</v>
      </c>
      <c r="C192" s="31">
        <v>1</v>
      </c>
      <c r="D192" s="8"/>
      <c r="E192" s="8">
        <v>15</v>
      </c>
      <c r="F192" s="9">
        <v>1007.4</v>
      </c>
      <c r="G192" s="8">
        <v>11.6</v>
      </c>
      <c r="H192" s="8">
        <v>9.4</v>
      </c>
      <c r="I192" s="8"/>
      <c r="J192" s="8"/>
      <c r="K192" s="8"/>
      <c r="L192" s="8">
        <v>73</v>
      </c>
      <c r="M192" s="8"/>
      <c r="N192" s="8"/>
      <c r="O192" s="8">
        <v>320</v>
      </c>
      <c r="P192" s="8">
        <v>15</v>
      </c>
      <c r="Q192" s="8">
        <v>10</v>
      </c>
      <c r="R192" s="8">
        <v>4</v>
      </c>
      <c r="S192" s="8">
        <f t="shared" si="2"/>
        <v>50</v>
      </c>
      <c r="T192" s="8"/>
    </row>
    <row r="193" spans="1:20">
      <c r="A193" s="1">
        <v>16734</v>
      </c>
      <c r="B193" s="31">
        <v>2000</v>
      </c>
      <c r="C193" s="31">
        <v>1</v>
      </c>
      <c r="D193" s="8"/>
      <c r="E193" s="11">
        <v>18</v>
      </c>
      <c r="F193" s="9">
        <v>1009.4</v>
      </c>
      <c r="G193" s="8">
        <v>10</v>
      </c>
      <c r="H193" s="8">
        <v>8.1999999999999993</v>
      </c>
      <c r="I193" s="8">
        <v>13.8</v>
      </c>
      <c r="J193" s="8">
        <v>10</v>
      </c>
      <c r="K193" s="8">
        <f>(I193+J193)/2</f>
        <v>11.9</v>
      </c>
      <c r="L193" s="8">
        <v>77</v>
      </c>
      <c r="M193" s="8">
        <f>LN(L193/100)+(17.27*K193)/(237.3+K193)</f>
        <v>0.56332624710154744</v>
      </c>
      <c r="N193" s="12">
        <f>(237.3*M193)/(17.27-M193)</f>
        <v>8.0014322667913138</v>
      </c>
      <c r="O193" s="8">
        <v>320</v>
      </c>
      <c r="P193" s="8">
        <v>18</v>
      </c>
      <c r="Q193" s="8">
        <v>10</v>
      </c>
      <c r="R193" s="8">
        <v>5</v>
      </c>
      <c r="S193" s="8">
        <f t="shared" si="2"/>
        <v>62.5</v>
      </c>
      <c r="T193" s="8">
        <v>0.2</v>
      </c>
    </row>
    <row r="194" spans="1:20">
      <c r="A194" s="1">
        <v>16734</v>
      </c>
      <c r="B194" s="31">
        <v>2000</v>
      </c>
      <c r="C194" s="31">
        <v>1</v>
      </c>
      <c r="D194" s="8"/>
      <c r="E194" s="8">
        <v>21</v>
      </c>
      <c r="F194" s="9">
        <v>1011.1</v>
      </c>
      <c r="G194" s="8">
        <v>9.8000000000000007</v>
      </c>
      <c r="H194" s="8">
        <v>8</v>
      </c>
      <c r="I194" s="8"/>
      <c r="J194" s="8"/>
      <c r="K194" s="8"/>
      <c r="L194" s="8">
        <v>77</v>
      </c>
      <c r="M194" s="8"/>
      <c r="N194" s="8"/>
      <c r="O194" s="8">
        <v>320</v>
      </c>
      <c r="P194" s="8">
        <v>15</v>
      </c>
      <c r="Q194" s="8">
        <v>10</v>
      </c>
      <c r="R194" s="8">
        <v>5</v>
      </c>
      <c r="S194" s="8">
        <f t="shared" si="2"/>
        <v>62.5</v>
      </c>
      <c r="T194" s="8">
        <v>0.5</v>
      </c>
    </row>
    <row r="195" spans="1:20">
      <c r="A195" s="1">
        <v>16734</v>
      </c>
      <c r="B195" s="31">
        <v>2000</v>
      </c>
      <c r="C195" s="31">
        <v>1</v>
      </c>
      <c r="D195" s="8">
        <v>25</v>
      </c>
      <c r="E195" s="8">
        <v>0</v>
      </c>
      <c r="F195" s="9">
        <v>1012.3</v>
      </c>
      <c r="G195" s="8">
        <v>10.199999999999999</v>
      </c>
      <c r="H195" s="8">
        <v>7.6</v>
      </c>
      <c r="I195" s="8"/>
      <c r="J195" s="8"/>
      <c r="K195" s="8"/>
      <c r="L195" s="8">
        <v>68</v>
      </c>
      <c r="M195" s="8"/>
      <c r="N195" s="8"/>
      <c r="O195" s="8">
        <v>320</v>
      </c>
      <c r="P195" s="8">
        <v>18</v>
      </c>
      <c r="Q195" s="8">
        <v>10</v>
      </c>
      <c r="R195" s="8">
        <v>4</v>
      </c>
      <c r="S195" s="8">
        <f t="shared" si="2"/>
        <v>50</v>
      </c>
      <c r="T195" s="8"/>
    </row>
    <row r="196" spans="1:20">
      <c r="A196" s="1">
        <v>16734</v>
      </c>
      <c r="B196" s="31">
        <v>2000</v>
      </c>
      <c r="C196" s="31">
        <v>1</v>
      </c>
      <c r="D196" s="8"/>
      <c r="E196" s="8">
        <v>3</v>
      </c>
      <c r="F196" s="9">
        <v>1013.7</v>
      </c>
      <c r="G196" s="8">
        <v>8.6</v>
      </c>
      <c r="H196" s="8">
        <v>6.6</v>
      </c>
      <c r="I196" s="8"/>
      <c r="J196" s="8"/>
      <c r="K196" s="8"/>
      <c r="L196" s="8">
        <v>73</v>
      </c>
      <c r="M196" s="8"/>
      <c r="N196" s="8"/>
      <c r="O196" s="8">
        <v>320</v>
      </c>
      <c r="P196" s="8">
        <v>15</v>
      </c>
      <c r="Q196" s="8">
        <v>10</v>
      </c>
      <c r="R196" s="8">
        <v>4</v>
      </c>
      <c r="S196" s="8">
        <f t="shared" ref="S196:S250" si="3">(R196/8)*100</f>
        <v>50</v>
      </c>
      <c r="T196" s="8"/>
    </row>
    <row r="197" spans="1:20">
      <c r="A197" s="1">
        <v>16734</v>
      </c>
      <c r="B197" s="31">
        <v>2000</v>
      </c>
      <c r="C197" s="31">
        <v>1</v>
      </c>
      <c r="D197" s="8"/>
      <c r="E197" s="11">
        <v>6</v>
      </c>
      <c r="F197" s="9">
        <v>1015.3</v>
      </c>
      <c r="G197" s="8">
        <v>9</v>
      </c>
      <c r="H197" s="8">
        <v>6</v>
      </c>
      <c r="I197" s="8">
        <v>11.2</v>
      </c>
      <c r="J197" s="8">
        <v>7.2</v>
      </c>
      <c r="K197" s="8">
        <f>(I197+J197)/2</f>
        <v>9.1999999999999993</v>
      </c>
      <c r="L197" s="8">
        <v>61</v>
      </c>
      <c r="M197" s="8">
        <f>LN(L197/100)+(17.27*K197)/(237.3+K197)</f>
        <v>0.15026351591341458</v>
      </c>
      <c r="N197" s="12">
        <f>(237.3*M197)/(17.27-M197)</f>
        <v>2.0828318449526515</v>
      </c>
      <c r="O197" s="8">
        <v>360</v>
      </c>
      <c r="P197" s="8">
        <v>12</v>
      </c>
      <c r="Q197" s="8">
        <v>20</v>
      </c>
      <c r="R197" s="8">
        <v>4</v>
      </c>
      <c r="S197" s="8">
        <f t="shared" si="3"/>
        <v>50</v>
      </c>
      <c r="T197" s="8">
        <v>0.5</v>
      </c>
    </row>
    <row r="198" spans="1:20">
      <c r="A198" s="1">
        <v>16734</v>
      </c>
      <c r="B198" s="31">
        <v>2000</v>
      </c>
      <c r="C198" s="31">
        <v>1</v>
      </c>
      <c r="D198" s="8"/>
      <c r="E198" s="8">
        <v>9</v>
      </c>
      <c r="F198" s="9">
        <v>1018.1</v>
      </c>
      <c r="G198" s="8">
        <v>9.1999999999999993</v>
      </c>
      <c r="H198" s="8">
        <v>6.6</v>
      </c>
      <c r="I198" s="8"/>
      <c r="J198" s="8"/>
      <c r="K198" s="8"/>
      <c r="L198" s="8">
        <v>67</v>
      </c>
      <c r="M198" s="8"/>
      <c r="N198" s="8"/>
      <c r="O198" s="8">
        <v>20</v>
      </c>
      <c r="P198" s="8">
        <v>10</v>
      </c>
      <c r="Q198" s="8">
        <v>20</v>
      </c>
      <c r="R198" s="8">
        <v>3</v>
      </c>
      <c r="S198" s="8">
        <f t="shared" si="3"/>
        <v>37.5</v>
      </c>
      <c r="T198" s="8"/>
    </row>
    <row r="199" spans="1:20">
      <c r="A199" s="1">
        <v>16734</v>
      </c>
      <c r="B199" s="31">
        <v>2000</v>
      </c>
      <c r="C199" s="31">
        <v>1</v>
      </c>
      <c r="D199" s="8"/>
      <c r="E199" s="8">
        <v>12</v>
      </c>
      <c r="F199" s="9">
        <v>1018.2</v>
      </c>
      <c r="G199" s="8">
        <v>10.6</v>
      </c>
      <c r="H199" s="8">
        <v>6.8</v>
      </c>
      <c r="I199" s="8"/>
      <c r="J199" s="8"/>
      <c r="K199" s="8"/>
      <c r="L199" s="8">
        <v>54</v>
      </c>
      <c r="M199" s="8"/>
      <c r="N199" s="8"/>
      <c r="O199" s="8">
        <v>340</v>
      </c>
      <c r="P199" s="8">
        <v>14</v>
      </c>
      <c r="Q199" s="8">
        <v>20</v>
      </c>
      <c r="R199" s="8">
        <v>3</v>
      </c>
      <c r="S199" s="8">
        <f t="shared" si="3"/>
        <v>37.5</v>
      </c>
      <c r="T199" s="8"/>
    </row>
    <row r="200" spans="1:20">
      <c r="A200" s="1">
        <v>16734</v>
      </c>
      <c r="B200" s="31">
        <v>2000</v>
      </c>
      <c r="C200" s="31">
        <v>1</v>
      </c>
      <c r="D200" s="8"/>
      <c r="E200" s="8">
        <v>15</v>
      </c>
      <c r="F200" s="9">
        <v>1019.9</v>
      </c>
      <c r="G200" s="8">
        <v>10</v>
      </c>
      <c r="H200" s="8">
        <v>5.8</v>
      </c>
      <c r="I200" s="8"/>
      <c r="J200" s="8"/>
      <c r="K200" s="8"/>
      <c r="L200" s="8">
        <v>48</v>
      </c>
      <c r="M200" s="8"/>
      <c r="N200" s="8"/>
      <c r="O200" s="8">
        <v>360</v>
      </c>
      <c r="P200" s="8">
        <v>8</v>
      </c>
      <c r="Q200" s="8">
        <v>20</v>
      </c>
      <c r="R200" s="8">
        <v>4</v>
      </c>
      <c r="S200" s="8">
        <f t="shared" si="3"/>
        <v>50</v>
      </c>
      <c r="T200" s="8"/>
    </row>
    <row r="201" spans="1:20">
      <c r="A201" s="1">
        <v>16734</v>
      </c>
      <c r="B201" s="31">
        <v>2000</v>
      </c>
      <c r="C201" s="31">
        <v>1</v>
      </c>
      <c r="D201" s="8"/>
      <c r="E201" s="11">
        <v>18</v>
      </c>
      <c r="F201" s="9">
        <v>1021.4</v>
      </c>
      <c r="G201" s="8">
        <v>5.8</v>
      </c>
      <c r="H201" s="8">
        <v>3.8</v>
      </c>
      <c r="I201" s="8">
        <v>10.8</v>
      </c>
      <c r="J201" s="8">
        <v>5.4</v>
      </c>
      <c r="K201" s="8">
        <f>(I201+J201)/2</f>
        <v>8.1000000000000014</v>
      </c>
      <c r="L201" s="8">
        <v>70</v>
      </c>
      <c r="M201" s="8">
        <f>LN(L201/100)+(17.27*K201)/(237.3+K201)</f>
        <v>0.21336173087789356</v>
      </c>
      <c r="N201" s="12">
        <f>(237.3*M201)/(17.27-M201)</f>
        <v>2.9683890775230748</v>
      </c>
      <c r="O201" s="8">
        <v>50</v>
      </c>
      <c r="P201" s="8">
        <v>6</v>
      </c>
      <c r="Q201" s="8">
        <v>20</v>
      </c>
      <c r="R201" s="8">
        <v>3</v>
      </c>
      <c r="S201" s="8">
        <f t="shared" si="3"/>
        <v>37.5</v>
      </c>
      <c r="T201" s="8"/>
    </row>
    <row r="202" spans="1:20">
      <c r="A202" s="1">
        <v>16734</v>
      </c>
      <c r="B202" s="31">
        <v>2000</v>
      </c>
      <c r="C202" s="31">
        <v>1</v>
      </c>
      <c r="D202" s="8"/>
      <c r="E202" s="8">
        <v>21</v>
      </c>
      <c r="F202" s="9">
        <v>1022.7</v>
      </c>
      <c r="G202" s="8">
        <v>3.6</v>
      </c>
      <c r="H202" s="8">
        <v>2.4</v>
      </c>
      <c r="I202" s="8"/>
      <c r="J202" s="8"/>
      <c r="K202" s="8"/>
      <c r="L202" s="8">
        <v>79</v>
      </c>
      <c r="M202" s="8"/>
      <c r="N202" s="8"/>
      <c r="O202" s="8">
        <v>50</v>
      </c>
      <c r="P202" s="8">
        <v>6</v>
      </c>
      <c r="Q202" s="8">
        <v>20</v>
      </c>
      <c r="R202" s="8">
        <v>3</v>
      </c>
      <c r="S202" s="8">
        <f t="shared" si="3"/>
        <v>37.5</v>
      </c>
      <c r="T202" s="8"/>
    </row>
    <row r="203" spans="1:20">
      <c r="A203" s="1">
        <v>16734</v>
      </c>
      <c r="B203" s="31">
        <v>2000</v>
      </c>
      <c r="C203" s="31">
        <v>1</v>
      </c>
      <c r="D203" s="8">
        <v>26</v>
      </c>
      <c r="E203" s="8">
        <v>0</v>
      </c>
      <c r="F203" s="9">
        <v>1022.5</v>
      </c>
      <c r="G203" s="8">
        <v>5.4</v>
      </c>
      <c r="H203" s="8">
        <v>4.2</v>
      </c>
      <c r="I203" s="8"/>
      <c r="J203" s="8"/>
      <c r="K203" s="8"/>
      <c r="L203" s="8">
        <v>81</v>
      </c>
      <c r="M203" s="8"/>
      <c r="N203" s="8"/>
      <c r="O203" s="8">
        <v>50</v>
      </c>
      <c r="P203" s="8">
        <v>6</v>
      </c>
      <c r="Q203" s="8">
        <v>15</v>
      </c>
      <c r="R203" s="8">
        <v>7</v>
      </c>
      <c r="S203" s="8">
        <f t="shared" si="3"/>
        <v>87.5</v>
      </c>
      <c r="T203" s="8">
        <v>0.1</v>
      </c>
    </row>
    <row r="204" spans="1:20">
      <c r="A204" s="1">
        <v>16734</v>
      </c>
      <c r="B204" s="31">
        <v>2000</v>
      </c>
      <c r="C204" s="31">
        <v>1</v>
      </c>
      <c r="D204" s="8"/>
      <c r="E204" s="8">
        <v>3</v>
      </c>
      <c r="F204" s="10">
        <v>1022</v>
      </c>
      <c r="G204" s="8">
        <v>4.8</v>
      </c>
      <c r="H204" s="8">
        <v>3.8</v>
      </c>
      <c r="I204" s="8"/>
      <c r="J204" s="8"/>
      <c r="K204" s="8"/>
      <c r="L204" s="8">
        <v>84</v>
      </c>
      <c r="M204" s="8"/>
      <c r="N204" s="8"/>
      <c r="O204" s="8">
        <v>50</v>
      </c>
      <c r="P204" s="8">
        <v>6</v>
      </c>
      <c r="Q204" s="8">
        <v>15</v>
      </c>
      <c r="R204" s="8">
        <v>7</v>
      </c>
      <c r="S204" s="8">
        <f t="shared" si="3"/>
        <v>87.5</v>
      </c>
      <c r="T204" s="8">
        <v>0.3</v>
      </c>
    </row>
    <row r="205" spans="1:20">
      <c r="A205" s="1">
        <v>16734</v>
      </c>
      <c r="B205" s="31">
        <v>2000</v>
      </c>
      <c r="C205" s="31">
        <v>1</v>
      </c>
      <c r="D205" s="8"/>
      <c r="E205" s="11">
        <v>6</v>
      </c>
      <c r="F205" s="9">
        <v>1022.4</v>
      </c>
      <c r="G205" s="8">
        <v>3.8</v>
      </c>
      <c r="H205" s="8">
        <v>2.6</v>
      </c>
      <c r="I205" s="8">
        <v>6.4</v>
      </c>
      <c r="J205" s="8">
        <v>2.2000000000000002</v>
      </c>
      <c r="K205" s="8">
        <f>(I205+J205)/2</f>
        <v>4.3000000000000007</v>
      </c>
      <c r="L205" s="8">
        <v>80</v>
      </c>
      <c r="M205" s="8">
        <f>LN(L205/100)+(17.27*K205)/(237.3+K205)</f>
        <v>8.4228137427512173E-2</v>
      </c>
      <c r="N205" s="12">
        <f>(237.3*M205)/(17.27-M205)</f>
        <v>1.1630165448127154</v>
      </c>
      <c r="O205" s="8">
        <v>50</v>
      </c>
      <c r="P205" s="8">
        <v>8</v>
      </c>
      <c r="Q205" s="8">
        <v>20</v>
      </c>
      <c r="R205" s="8">
        <v>4</v>
      </c>
      <c r="S205" s="8">
        <f t="shared" si="3"/>
        <v>50</v>
      </c>
      <c r="T205" s="8">
        <v>0.4</v>
      </c>
    </row>
    <row r="206" spans="1:20">
      <c r="A206" s="1">
        <v>16734</v>
      </c>
      <c r="B206" s="31">
        <v>2000</v>
      </c>
      <c r="C206" s="31">
        <v>1</v>
      </c>
      <c r="D206" s="8"/>
      <c r="E206" s="8">
        <v>9</v>
      </c>
      <c r="F206" s="9">
        <v>1023.3</v>
      </c>
      <c r="G206" s="8">
        <v>8.8000000000000007</v>
      </c>
      <c r="H206" s="8">
        <v>5.6</v>
      </c>
      <c r="I206" s="8"/>
      <c r="J206" s="8"/>
      <c r="K206" s="8"/>
      <c r="L206" s="8">
        <v>59</v>
      </c>
      <c r="M206" s="8"/>
      <c r="N206" s="8"/>
      <c r="O206" s="8">
        <v>320</v>
      </c>
      <c r="P206" s="8">
        <v>8</v>
      </c>
      <c r="Q206" s="8">
        <v>20</v>
      </c>
      <c r="R206" s="8">
        <v>3</v>
      </c>
      <c r="S206" s="8">
        <f t="shared" si="3"/>
        <v>37.5</v>
      </c>
      <c r="T206" s="8"/>
    </row>
    <row r="207" spans="1:20">
      <c r="A207" s="1">
        <v>16734</v>
      </c>
      <c r="B207" s="31">
        <v>2000</v>
      </c>
      <c r="C207" s="31">
        <v>1</v>
      </c>
      <c r="D207" s="8"/>
      <c r="E207" s="8">
        <v>12</v>
      </c>
      <c r="F207" s="10">
        <v>1022</v>
      </c>
      <c r="G207" s="8">
        <v>9</v>
      </c>
      <c r="H207" s="8">
        <v>5.8</v>
      </c>
      <c r="I207" s="8"/>
      <c r="J207" s="8"/>
      <c r="K207" s="8"/>
      <c r="L207" s="8">
        <v>59</v>
      </c>
      <c r="M207" s="8"/>
      <c r="N207" s="8"/>
      <c r="O207" s="8">
        <v>320</v>
      </c>
      <c r="P207" s="8">
        <v>10</v>
      </c>
      <c r="Q207" s="8">
        <v>20</v>
      </c>
      <c r="R207" s="8">
        <v>6</v>
      </c>
      <c r="S207" s="8">
        <f t="shared" si="3"/>
        <v>75</v>
      </c>
      <c r="T207" s="8"/>
    </row>
    <row r="208" spans="1:20">
      <c r="A208" s="1">
        <v>16734</v>
      </c>
      <c r="B208" s="31">
        <v>2000</v>
      </c>
      <c r="C208" s="31">
        <v>1</v>
      </c>
      <c r="D208" s="8"/>
      <c r="E208" s="8">
        <v>15</v>
      </c>
      <c r="F208" s="9">
        <v>1022.1</v>
      </c>
      <c r="G208" s="8">
        <v>7.4</v>
      </c>
      <c r="H208" s="8">
        <v>4.5999999999999996</v>
      </c>
      <c r="I208" s="8"/>
      <c r="J208" s="8"/>
      <c r="K208" s="8"/>
      <c r="L208" s="8">
        <v>62</v>
      </c>
      <c r="M208" s="8"/>
      <c r="N208" s="8"/>
      <c r="O208" s="8">
        <v>340</v>
      </c>
      <c r="P208" s="8">
        <v>12</v>
      </c>
      <c r="Q208" s="8">
        <v>20</v>
      </c>
      <c r="R208" s="8">
        <v>5</v>
      </c>
      <c r="S208" s="8">
        <f t="shared" si="3"/>
        <v>62.5</v>
      </c>
      <c r="T208" s="8"/>
    </row>
    <row r="209" spans="1:20">
      <c r="A209" s="1">
        <v>16734</v>
      </c>
      <c r="B209" s="31">
        <v>2000</v>
      </c>
      <c r="C209" s="31">
        <v>1</v>
      </c>
      <c r="D209" s="8"/>
      <c r="E209" s="11">
        <v>18</v>
      </c>
      <c r="F209" s="9">
        <v>1022.5</v>
      </c>
      <c r="G209" s="8">
        <v>5.6</v>
      </c>
      <c r="H209" s="8">
        <v>3.4</v>
      </c>
      <c r="I209" s="8">
        <v>9.6</v>
      </c>
      <c r="J209" s="8">
        <v>3.6</v>
      </c>
      <c r="K209" s="8">
        <f>(I209+J209)/2</f>
        <v>6.6</v>
      </c>
      <c r="L209" s="8">
        <v>66</v>
      </c>
      <c r="M209" s="8">
        <f>LN(L209/100)+(17.27*K209)/(237.3+K209)</f>
        <v>5.1815429347067232E-2</v>
      </c>
      <c r="N209" s="12">
        <f>(237.3*M209)/(17.27-M209)</f>
        <v>0.71411717847515122</v>
      </c>
      <c r="O209" s="8">
        <v>360</v>
      </c>
      <c r="P209" s="8">
        <v>10</v>
      </c>
      <c r="Q209" s="8">
        <v>20</v>
      </c>
      <c r="R209" s="8">
        <v>3</v>
      </c>
      <c r="S209" s="8">
        <f t="shared" si="3"/>
        <v>37.5</v>
      </c>
      <c r="T209" s="8"/>
    </row>
    <row r="210" spans="1:20">
      <c r="A210" s="1">
        <v>16734</v>
      </c>
      <c r="B210" s="31">
        <v>2000</v>
      </c>
      <c r="C210" s="31">
        <v>1</v>
      </c>
      <c r="D210" s="8"/>
      <c r="E210" s="8">
        <v>21</v>
      </c>
      <c r="F210" s="9">
        <v>1023.3</v>
      </c>
      <c r="G210" s="8">
        <v>5.4</v>
      </c>
      <c r="H210" s="8">
        <v>2.2000000000000002</v>
      </c>
      <c r="I210" s="8"/>
      <c r="J210" s="8"/>
      <c r="K210" s="8"/>
      <c r="L210" s="8">
        <v>51</v>
      </c>
      <c r="M210" s="8"/>
      <c r="N210" s="8"/>
      <c r="O210" s="8">
        <v>360</v>
      </c>
      <c r="P210" s="8">
        <v>12</v>
      </c>
      <c r="Q210" s="8">
        <v>20</v>
      </c>
      <c r="R210" s="8">
        <v>2</v>
      </c>
      <c r="S210" s="8">
        <f t="shared" si="3"/>
        <v>25</v>
      </c>
      <c r="T210" s="8"/>
    </row>
    <row r="211" spans="1:20">
      <c r="A211" s="1">
        <v>16734</v>
      </c>
      <c r="B211" s="31">
        <v>2000</v>
      </c>
      <c r="C211" s="31">
        <v>1</v>
      </c>
      <c r="D211" s="8">
        <v>27</v>
      </c>
      <c r="E211" s="8">
        <v>0</v>
      </c>
      <c r="F211" s="9">
        <v>1023.7</v>
      </c>
      <c r="G211" s="8">
        <v>5.2</v>
      </c>
      <c r="H211" s="8">
        <v>1.4</v>
      </c>
      <c r="I211" s="8"/>
      <c r="J211" s="8"/>
      <c r="K211" s="8"/>
      <c r="L211" s="8">
        <v>41</v>
      </c>
      <c r="M211" s="8"/>
      <c r="N211" s="8"/>
      <c r="O211" s="8">
        <v>320</v>
      </c>
      <c r="P211" s="8">
        <v>10</v>
      </c>
      <c r="Q211" s="8">
        <v>20</v>
      </c>
      <c r="R211" s="8">
        <v>1</v>
      </c>
      <c r="S211" s="8">
        <f t="shared" si="3"/>
        <v>12.5</v>
      </c>
      <c r="T211" s="8"/>
    </row>
    <row r="212" spans="1:20">
      <c r="A212" s="1">
        <v>16734</v>
      </c>
      <c r="B212" s="31">
        <v>2000</v>
      </c>
      <c r="C212" s="31">
        <v>1</v>
      </c>
      <c r="D212" s="8"/>
      <c r="E212" s="8">
        <v>3</v>
      </c>
      <c r="F212" s="9">
        <v>1024.5999999999999</v>
      </c>
      <c r="G212" s="8">
        <v>4.2</v>
      </c>
      <c r="H212" s="8">
        <v>0.4</v>
      </c>
      <c r="I212" s="8"/>
      <c r="J212" s="8"/>
      <c r="K212" s="8"/>
      <c r="L212" s="8">
        <v>39</v>
      </c>
      <c r="M212" s="8"/>
      <c r="N212" s="8"/>
      <c r="O212" s="8">
        <v>320</v>
      </c>
      <c r="P212" s="8">
        <v>12</v>
      </c>
      <c r="Q212" s="8">
        <v>20</v>
      </c>
      <c r="R212" s="8">
        <v>1</v>
      </c>
      <c r="S212" s="8">
        <f t="shared" si="3"/>
        <v>12.5</v>
      </c>
      <c r="T212" s="8"/>
    </row>
    <row r="213" spans="1:20">
      <c r="A213" s="1">
        <v>16734</v>
      </c>
      <c r="B213" s="31">
        <v>2000</v>
      </c>
      <c r="C213" s="31">
        <v>1</v>
      </c>
      <c r="D213" s="8"/>
      <c r="E213" s="11">
        <v>6</v>
      </c>
      <c r="F213" s="9">
        <v>1025.4000000000001</v>
      </c>
      <c r="G213" s="8">
        <v>5</v>
      </c>
      <c r="H213" s="8">
        <v>2</v>
      </c>
      <c r="I213" s="8">
        <v>6</v>
      </c>
      <c r="J213" s="8">
        <v>1.4</v>
      </c>
      <c r="K213" s="8">
        <f>(I213+J213)/2</f>
        <v>3.7</v>
      </c>
      <c r="L213" s="8">
        <v>54</v>
      </c>
      <c r="M213" s="8">
        <v>0</v>
      </c>
      <c r="N213" s="12">
        <f>(237.3*M213)/(17.27-M213)</f>
        <v>0</v>
      </c>
      <c r="O213" s="8">
        <v>320</v>
      </c>
      <c r="P213" s="8">
        <v>15</v>
      </c>
      <c r="Q213" s="8">
        <v>20</v>
      </c>
      <c r="R213" s="8">
        <v>1</v>
      </c>
      <c r="S213" s="8">
        <f t="shared" si="3"/>
        <v>12.5</v>
      </c>
      <c r="T213" s="8"/>
    </row>
    <row r="214" spans="1:20">
      <c r="A214" s="1">
        <v>16734</v>
      </c>
      <c r="B214" s="31">
        <v>2000</v>
      </c>
      <c r="C214" s="31">
        <v>1</v>
      </c>
      <c r="D214" s="8"/>
      <c r="E214" s="8">
        <v>9</v>
      </c>
      <c r="F214" s="9">
        <v>1027.3</v>
      </c>
      <c r="G214" s="8">
        <v>8.6</v>
      </c>
      <c r="H214" s="8">
        <v>4.4000000000000004</v>
      </c>
      <c r="I214" s="8"/>
      <c r="J214" s="8"/>
      <c r="K214" s="8"/>
      <c r="L214" s="8">
        <v>44</v>
      </c>
      <c r="M214" s="8"/>
      <c r="N214" s="8"/>
      <c r="O214" s="8">
        <v>320</v>
      </c>
      <c r="P214" s="8">
        <v>15</v>
      </c>
      <c r="Q214" s="8">
        <v>20</v>
      </c>
      <c r="R214" s="8">
        <v>1</v>
      </c>
      <c r="S214" s="8">
        <f t="shared" si="3"/>
        <v>12.5</v>
      </c>
      <c r="T214" s="8"/>
    </row>
    <row r="215" spans="1:20">
      <c r="A215" s="1">
        <v>16734</v>
      </c>
      <c r="B215" s="31">
        <v>2000</v>
      </c>
      <c r="C215" s="31">
        <v>1</v>
      </c>
      <c r="D215" s="8"/>
      <c r="E215" s="8">
        <v>12</v>
      </c>
      <c r="F215" s="9">
        <v>1026.5999999999999</v>
      </c>
      <c r="G215" s="8">
        <v>9.8000000000000007</v>
      </c>
      <c r="H215" s="8">
        <v>5.6</v>
      </c>
      <c r="I215" s="8"/>
      <c r="J215" s="8"/>
      <c r="K215" s="8"/>
      <c r="L215" s="8">
        <v>48</v>
      </c>
      <c r="M215" s="8"/>
      <c r="N215" s="8"/>
      <c r="O215" s="8">
        <v>320</v>
      </c>
      <c r="P215" s="8">
        <v>15</v>
      </c>
      <c r="Q215" s="8">
        <v>20</v>
      </c>
      <c r="R215" s="8">
        <v>1</v>
      </c>
      <c r="S215" s="8">
        <f t="shared" si="3"/>
        <v>12.5</v>
      </c>
      <c r="T215" s="8"/>
    </row>
    <row r="216" spans="1:20">
      <c r="A216" s="1">
        <v>16734</v>
      </c>
      <c r="B216" s="31">
        <v>2000</v>
      </c>
      <c r="C216" s="31">
        <v>1</v>
      </c>
      <c r="D216" s="8"/>
      <c r="E216" s="8">
        <v>15</v>
      </c>
      <c r="F216" s="9">
        <v>1025.7</v>
      </c>
      <c r="G216" s="8">
        <v>9.4</v>
      </c>
      <c r="H216" s="8">
        <v>5.4</v>
      </c>
      <c r="I216" s="8"/>
      <c r="J216" s="8"/>
      <c r="K216" s="8"/>
      <c r="L216" s="8">
        <v>48</v>
      </c>
      <c r="M216" s="8"/>
      <c r="N216" s="8"/>
      <c r="O216" s="8">
        <v>320</v>
      </c>
      <c r="P216" s="8">
        <v>15</v>
      </c>
      <c r="Q216" s="8">
        <v>20</v>
      </c>
      <c r="R216" s="8">
        <v>1</v>
      </c>
      <c r="S216" s="8">
        <f t="shared" si="3"/>
        <v>12.5</v>
      </c>
      <c r="T216" s="8"/>
    </row>
    <row r="217" spans="1:20">
      <c r="A217" s="1">
        <v>16734</v>
      </c>
      <c r="B217" s="31">
        <v>2000</v>
      </c>
      <c r="C217" s="31">
        <v>1</v>
      </c>
      <c r="D217" s="8"/>
      <c r="E217" s="11">
        <v>18</v>
      </c>
      <c r="F217" s="9">
        <v>1026.2</v>
      </c>
      <c r="G217" s="8">
        <v>7.8</v>
      </c>
      <c r="H217" s="8">
        <v>4.5999999999999996</v>
      </c>
      <c r="I217" s="8">
        <v>10.199999999999999</v>
      </c>
      <c r="J217" s="8">
        <v>4.5999999999999996</v>
      </c>
      <c r="K217" s="8">
        <f>(I217+J217)/2</f>
        <v>7.3999999999999995</v>
      </c>
      <c r="L217" s="8">
        <v>57</v>
      </c>
      <c r="M217" s="8">
        <v>0</v>
      </c>
      <c r="N217" s="12">
        <f>(237.3*M217)/(17.27-M217)</f>
        <v>0</v>
      </c>
      <c r="O217" s="8">
        <v>340</v>
      </c>
      <c r="P217" s="8">
        <v>10</v>
      </c>
      <c r="Q217" s="8">
        <v>20</v>
      </c>
      <c r="R217" s="8">
        <v>1</v>
      </c>
      <c r="S217" s="8">
        <f t="shared" si="3"/>
        <v>12.5</v>
      </c>
      <c r="T217" s="8"/>
    </row>
    <row r="218" spans="1:20">
      <c r="A218" s="1">
        <v>16734</v>
      </c>
      <c r="B218" s="31">
        <v>2000</v>
      </c>
      <c r="C218" s="31">
        <v>1</v>
      </c>
      <c r="D218" s="8"/>
      <c r="E218" s="8">
        <v>21</v>
      </c>
      <c r="F218" s="9">
        <v>1026.0999999999999</v>
      </c>
      <c r="G218" s="8">
        <v>5.2</v>
      </c>
      <c r="H218" s="8">
        <v>3</v>
      </c>
      <c r="I218" s="8"/>
      <c r="J218" s="8"/>
      <c r="K218" s="8"/>
      <c r="L218" s="8">
        <v>66</v>
      </c>
      <c r="M218" s="8"/>
      <c r="N218" s="8"/>
      <c r="O218" s="8">
        <v>50</v>
      </c>
      <c r="P218" s="8">
        <v>8</v>
      </c>
      <c r="Q218" s="8">
        <v>20</v>
      </c>
      <c r="R218" s="8">
        <v>1</v>
      </c>
      <c r="S218" s="8">
        <f t="shared" si="3"/>
        <v>12.5</v>
      </c>
      <c r="T218" s="8"/>
    </row>
    <row r="219" spans="1:20">
      <c r="A219" s="1">
        <v>16734</v>
      </c>
      <c r="B219" s="31">
        <v>2000</v>
      </c>
      <c r="C219" s="31">
        <v>1</v>
      </c>
      <c r="D219" s="8">
        <v>28</v>
      </c>
      <c r="E219" s="8">
        <v>0</v>
      </c>
      <c r="F219" s="9">
        <v>1026.0999999999999</v>
      </c>
      <c r="G219" s="8">
        <v>4.5999999999999996</v>
      </c>
      <c r="H219" s="8">
        <v>2.8</v>
      </c>
      <c r="I219" s="8"/>
      <c r="J219" s="8"/>
      <c r="K219" s="8"/>
      <c r="L219" s="8">
        <v>71</v>
      </c>
      <c r="M219" s="8"/>
      <c r="N219" s="8"/>
      <c r="O219" s="8">
        <v>50</v>
      </c>
      <c r="P219" s="8">
        <v>8</v>
      </c>
      <c r="Q219" s="8">
        <v>20</v>
      </c>
      <c r="R219" s="8">
        <v>1</v>
      </c>
      <c r="S219" s="8">
        <f t="shared" si="3"/>
        <v>12.5</v>
      </c>
      <c r="T219" s="8"/>
    </row>
    <row r="220" spans="1:20">
      <c r="A220" s="1">
        <v>16734</v>
      </c>
      <c r="B220" s="31">
        <v>2000</v>
      </c>
      <c r="C220" s="31">
        <v>1</v>
      </c>
      <c r="D220" s="8"/>
      <c r="E220" s="8">
        <v>3</v>
      </c>
      <c r="F220" s="9">
        <v>1026.0999999999999</v>
      </c>
      <c r="G220" s="8">
        <v>2.2000000000000002</v>
      </c>
      <c r="H220" s="8">
        <v>0.8</v>
      </c>
      <c r="I220" s="8"/>
      <c r="J220" s="8"/>
      <c r="K220" s="8"/>
      <c r="L220" s="8">
        <v>75</v>
      </c>
      <c r="M220" s="8"/>
      <c r="N220" s="8"/>
      <c r="O220" s="8">
        <v>50</v>
      </c>
      <c r="P220" s="8">
        <v>7</v>
      </c>
      <c r="Q220" s="8">
        <v>20</v>
      </c>
      <c r="R220" s="8">
        <v>1</v>
      </c>
      <c r="S220" s="8">
        <f t="shared" si="3"/>
        <v>12.5</v>
      </c>
      <c r="T220" s="8"/>
    </row>
    <row r="221" spans="1:20">
      <c r="A221" s="1">
        <v>16734</v>
      </c>
      <c r="B221" s="31">
        <v>2000</v>
      </c>
      <c r="C221" s="31">
        <v>1</v>
      </c>
      <c r="D221" s="8"/>
      <c r="E221" s="11">
        <v>6</v>
      </c>
      <c r="F221" s="9">
        <v>1026.0999999999999</v>
      </c>
      <c r="G221" s="8">
        <v>3.8</v>
      </c>
      <c r="H221" s="8">
        <v>3</v>
      </c>
      <c r="I221" s="8">
        <v>7.8</v>
      </c>
      <c r="J221" s="8">
        <v>1.2</v>
      </c>
      <c r="K221" s="8">
        <f>(I221+J221)/2</f>
        <v>4.5</v>
      </c>
      <c r="L221" s="8">
        <v>87</v>
      </c>
      <c r="M221" s="8">
        <f>LN(L221/100)+(17.27*K221)/(237.3+K221)</f>
        <v>0.18213991777815486</v>
      </c>
      <c r="N221" s="12">
        <f>(237.3*M221)/(17.27-M221)</f>
        <v>2.5293864931469079</v>
      </c>
      <c r="O221" s="8">
        <v>50</v>
      </c>
      <c r="P221" s="8">
        <v>6</v>
      </c>
      <c r="Q221" s="8">
        <v>20</v>
      </c>
      <c r="R221" s="8">
        <v>3</v>
      </c>
      <c r="S221" s="8">
        <f t="shared" si="3"/>
        <v>37.5</v>
      </c>
      <c r="T221" s="8"/>
    </row>
    <row r="222" spans="1:20">
      <c r="A222" s="1">
        <v>16734</v>
      </c>
      <c r="B222" s="31">
        <v>2000</v>
      </c>
      <c r="C222" s="31">
        <v>1</v>
      </c>
      <c r="D222" s="8"/>
      <c r="E222" s="8">
        <v>9</v>
      </c>
      <c r="F222" s="9">
        <v>1025.7</v>
      </c>
      <c r="G222" s="8">
        <v>11.2</v>
      </c>
      <c r="H222" s="8">
        <v>8.6</v>
      </c>
      <c r="I222" s="8"/>
      <c r="J222" s="8"/>
      <c r="K222" s="8"/>
      <c r="L222" s="8">
        <v>69</v>
      </c>
      <c r="M222" s="8"/>
      <c r="N222" s="8"/>
      <c r="O222" s="8">
        <v>20</v>
      </c>
      <c r="P222" s="8">
        <v>12</v>
      </c>
      <c r="Q222" s="8">
        <v>20</v>
      </c>
      <c r="R222" s="8">
        <v>2</v>
      </c>
      <c r="S222" s="8">
        <f t="shared" si="3"/>
        <v>25</v>
      </c>
      <c r="T222" s="8"/>
    </row>
    <row r="223" spans="1:20">
      <c r="A223" s="1">
        <v>16734</v>
      </c>
      <c r="B223" s="31">
        <v>2000</v>
      </c>
      <c r="C223" s="31">
        <v>1</v>
      </c>
      <c r="D223" s="8"/>
      <c r="E223" s="8">
        <v>12</v>
      </c>
      <c r="F223" s="9">
        <v>1023.4</v>
      </c>
      <c r="G223" s="8">
        <v>13</v>
      </c>
      <c r="H223" s="8">
        <v>10.199999999999999</v>
      </c>
      <c r="I223" s="8"/>
      <c r="J223" s="8"/>
      <c r="K223" s="8"/>
      <c r="L223" s="8">
        <v>68</v>
      </c>
      <c r="M223" s="8"/>
      <c r="N223" s="8"/>
      <c r="O223" s="8">
        <v>320</v>
      </c>
      <c r="P223" s="8">
        <v>14</v>
      </c>
      <c r="Q223" s="8">
        <v>20</v>
      </c>
      <c r="R223" s="8">
        <v>2</v>
      </c>
      <c r="S223" s="8">
        <f t="shared" si="3"/>
        <v>25</v>
      </c>
      <c r="T223" s="8"/>
    </row>
    <row r="224" spans="1:20">
      <c r="A224" s="1">
        <v>16734</v>
      </c>
      <c r="B224" s="31">
        <v>2000</v>
      </c>
      <c r="C224" s="31">
        <v>1</v>
      </c>
      <c r="D224" s="8"/>
      <c r="E224" s="8">
        <v>15</v>
      </c>
      <c r="F224" s="9">
        <v>1023.1</v>
      </c>
      <c r="G224" s="8">
        <v>12.2</v>
      </c>
      <c r="H224" s="8">
        <v>10.199999999999999</v>
      </c>
      <c r="I224" s="8"/>
      <c r="J224" s="8"/>
      <c r="K224" s="8"/>
      <c r="L224" s="8">
        <v>76</v>
      </c>
      <c r="M224" s="8"/>
      <c r="N224" s="8"/>
      <c r="O224" s="8">
        <v>290</v>
      </c>
      <c r="P224" s="8">
        <v>12</v>
      </c>
      <c r="Q224" s="8">
        <v>20</v>
      </c>
      <c r="R224" s="8">
        <v>2</v>
      </c>
      <c r="S224" s="8">
        <f t="shared" si="3"/>
        <v>25</v>
      </c>
      <c r="T224" s="8"/>
    </row>
    <row r="225" spans="1:20">
      <c r="A225" s="1">
        <v>16734</v>
      </c>
      <c r="B225" s="31">
        <v>2000</v>
      </c>
      <c r="C225" s="31">
        <v>1</v>
      </c>
      <c r="D225" s="8"/>
      <c r="E225" s="11">
        <v>18</v>
      </c>
      <c r="F225" s="9">
        <v>1023.5</v>
      </c>
      <c r="G225" s="8">
        <v>10.4</v>
      </c>
      <c r="H225" s="8">
        <v>8.8000000000000007</v>
      </c>
      <c r="I225" s="8">
        <v>13.4</v>
      </c>
      <c r="J225" s="8">
        <v>3.8</v>
      </c>
      <c r="K225" s="8">
        <f>(I225+J225)/2</f>
        <v>8.6</v>
      </c>
      <c r="L225" s="8">
        <v>80</v>
      </c>
      <c r="M225" s="8">
        <f>LN(L225/100)+(17.27*K225)/(237.3+K225)</f>
        <v>0.38084994197574551</v>
      </c>
      <c r="N225" s="12">
        <f>(237.3*M225)/(17.27-M225)</f>
        <v>5.3511094945778961</v>
      </c>
      <c r="O225" s="8">
        <v>320</v>
      </c>
      <c r="P225" s="8">
        <v>10</v>
      </c>
      <c r="Q225" s="8">
        <v>15</v>
      </c>
      <c r="R225" s="8">
        <v>5</v>
      </c>
      <c r="S225" s="8">
        <f t="shared" si="3"/>
        <v>62.5</v>
      </c>
      <c r="T225" s="8"/>
    </row>
    <row r="226" spans="1:20">
      <c r="A226" s="1">
        <v>16734</v>
      </c>
      <c r="B226" s="31">
        <v>2000</v>
      </c>
      <c r="C226" s="31">
        <v>1</v>
      </c>
      <c r="D226" s="8"/>
      <c r="E226" s="8">
        <v>21</v>
      </c>
      <c r="F226" s="9">
        <v>1023.1</v>
      </c>
      <c r="G226" s="8">
        <v>11.2</v>
      </c>
      <c r="H226" s="8">
        <v>9.6</v>
      </c>
      <c r="I226" s="8"/>
      <c r="J226" s="8"/>
      <c r="K226" s="8"/>
      <c r="L226" s="8">
        <v>81</v>
      </c>
      <c r="M226" s="8"/>
      <c r="N226" s="8"/>
      <c r="O226" s="8">
        <v>320</v>
      </c>
      <c r="P226" s="8">
        <v>8</v>
      </c>
      <c r="Q226" s="8">
        <v>10</v>
      </c>
      <c r="R226" s="8">
        <v>7</v>
      </c>
      <c r="S226" s="8">
        <f t="shared" si="3"/>
        <v>87.5</v>
      </c>
      <c r="T226" s="8"/>
    </row>
    <row r="227" spans="1:20">
      <c r="A227" s="1">
        <v>16734</v>
      </c>
      <c r="B227" s="31">
        <v>2000</v>
      </c>
      <c r="C227" s="31">
        <v>1</v>
      </c>
      <c r="D227" s="8">
        <v>29</v>
      </c>
      <c r="E227" s="8">
        <v>0</v>
      </c>
      <c r="F227" s="9">
        <v>1022.2</v>
      </c>
      <c r="G227" s="8">
        <v>11.4</v>
      </c>
      <c r="H227" s="8">
        <v>9.6</v>
      </c>
      <c r="I227" s="8"/>
      <c r="J227" s="8"/>
      <c r="K227" s="8"/>
      <c r="L227" s="8">
        <v>78</v>
      </c>
      <c r="M227" s="8"/>
      <c r="N227" s="8"/>
      <c r="O227" s="8">
        <v>250</v>
      </c>
      <c r="P227" s="8">
        <v>12</v>
      </c>
      <c r="Q227" s="8">
        <v>10</v>
      </c>
      <c r="R227" s="8">
        <v>7</v>
      </c>
      <c r="S227" s="8">
        <f t="shared" si="3"/>
        <v>87.5</v>
      </c>
      <c r="T227" s="8"/>
    </row>
    <row r="228" spans="1:20">
      <c r="A228" s="1">
        <v>16734</v>
      </c>
      <c r="B228" s="31">
        <v>2000</v>
      </c>
      <c r="C228" s="31">
        <v>1</v>
      </c>
      <c r="D228" s="8"/>
      <c r="E228" s="8">
        <v>3</v>
      </c>
      <c r="F228" s="9">
        <v>1021.7</v>
      </c>
      <c r="G228" s="8">
        <v>11.8</v>
      </c>
      <c r="H228" s="8">
        <v>9.4</v>
      </c>
      <c r="I228" s="8"/>
      <c r="J228" s="8"/>
      <c r="K228" s="8"/>
      <c r="L228" s="8">
        <v>71</v>
      </c>
      <c r="M228" s="8"/>
      <c r="N228" s="8"/>
      <c r="O228" s="8">
        <v>290</v>
      </c>
      <c r="P228" s="8">
        <v>12</v>
      </c>
      <c r="Q228" s="8">
        <v>10</v>
      </c>
      <c r="R228" s="8">
        <v>7</v>
      </c>
      <c r="S228" s="8">
        <f t="shared" si="3"/>
        <v>87.5</v>
      </c>
      <c r="T228" s="8"/>
    </row>
    <row r="229" spans="1:20">
      <c r="A229" s="1">
        <v>16734</v>
      </c>
      <c r="B229" s="31">
        <v>2000</v>
      </c>
      <c r="C229" s="31">
        <v>1</v>
      </c>
      <c r="D229" s="8"/>
      <c r="E229" s="11">
        <v>6</v>
      </c>
      <c r="F229" s="9">
        <v>1021.3</v>
      </c>
      <c r="G229" s="8">
        <v>8.6</v>
      </c>
      <c r="H229" s="8">
        <v>7</v>
      </c>
      <c r="I229" s="8">
        <v>12</v>
      </c>
      <c r="J229" s="8">
        <v>8.4</v>
      </c>
      <c r="K229" s="8">
        <f>(I229+J229)/2</f>
        <v>10.199999999999999</v>
      </c>
      <c r="L229" s="8">
        <v>78</v>
      </c>
      <c r="M229" s="8">
        <f>LN(L229/100)+(17.27*K229)/(237.3+K229)</f>
        <v>0.46327197403483372</v>
      </c>
      <c r="N229" s="12">
        <f>(237.3*M229)/(17.27-M229)</f>
        <v>6.5410970694965354</v>
      </c>
      <c r="O229" s="8">
        <v>20</v>
      </c>
      <c r="P229" s="8">
        <v>10</v>
      </c>
      <c r="Q229" s="8">
        <v>20</v>
      </c>
      <c r="R229" s="8">
        <v>7</v>
      </c>
      <c r="S229" s="8">
        <f t="shared" si="3"/>
        <v>87.5</v>
      </c>
      <c r="T229" s="8"/>
    </row>
    <row r="230" spans="1:20">
      <c r="A230" s="1">
        <v>16734</v>
      </c>
      <c r="B230" s="31">
        <v>2000</v>
      </c>
      <c r="C230" s="31">
        <v>1</v>
      </c>
      <c r="D230" s="8"/>
      <c r="E230" s="8">
        <v>9</v>
      </c>
      <c r="F230" s="10">
        <v>1022</v>
      </c>
      <c r="G230" s="8">
        <v>12.8</v>
      </c>
      <c r="H230" s="8">
        <v>10.199999999999999</v>
      </c>
      <c r="I230" s="8"/>
      <c r="J230" s="8"/>
      <c r="K230" s="8"/>
      <c r="L230" s="8">
        <v>70</v>
      </c>
      <c r="M230" s="8"/>
      <c r="N230" s="8"/>
      <c r="O230" s="8">
        <v>320</v>
      </c>
      <c r="P230" s="8">
        <v>10</v>
      </c>
      <c r="Q230" s="8">
        <v>20</v>
      </c>
      <c r="R230" s="8">
        <v>6</v>
      </c>
      <c r="S230" s="8">
        <f t="shared" si="3"/>
        <v>75</v>
      </c>
      <c r="T230" s="8"/>
    </row>
    <row r="231" spans="1:20">
      <c r="A231" s="1">
        <v>16734</v>
      </c>
      <c r="B231" s="31">
        <v>2000</v>
      </c>
      <c r="C231" s="31">
        <v>1</v>
      </c>
      <c r="D231" s="8"/>
      <c r="E231" s="8">
        <v>12</v>
      </c>
      <c r="F231" s="10">
        <v>1021</v>
      </c>
      <c r="G231" s="8">
        <v>12.8</v>
      </c>
      <c r="H231" s="8">
        <v>10.199999999999999</v>
      </c>
      <c r="I231" s="8"/>
      <c r="J231" s="8"/>
      <c r="K231" s="8"/>
      <c r="L231" s="8">
        <v>70</v>
      </c>
      <c r="M231" s="8"/>
      <c r="N231" s="8"/>
      <c r="O231" s="8">
        <v>290</v>
      </c>
      <c r="P231" s="8">
        <v>12</v>
      </c>
      <c r="Q231" s="8">
        <v>20</v>
      </c>
      <c r="R231" s="8">
        <v>8</v>
      </c>
      <c r="S231" s="8">
        <f t="shared" si="3"/>
        <v>100</v>
      </c>
      <c r="T231" s="8"/>
    </row>
    <row r="232" spans="1:20">
      <c r="A232" s="1">
        <v>16734</v>
      </c>
      <c r="B232" s="31">
        <v>2000</v>
      </c>
      <c r="C232" s="31">
        <v>1</v>
      </c>
      <c r="D232" s="8"/>
      <c r="E232" s="8">
        <v>15</v>
      </c>
      <c r="F232" s="10">
        <v>1021</v>
      </c>
      <c r="G232" s="8">
        <v>12.4</v>
      </c>
      <c r="H232" s="8">
        <v>10</v>
      </c>
      <c r="I232" s="8"/>
      <c r="J232" s="8"/>
      <c r="K232" s="8"/>
      <c r="L232" s="8">
        <v>72</v>
      </c>
      <c r="M232" s="8"/>
      <c r="N232" s="8"/>
      <c r="O232" s="8">
        <v>290</v>
      </c>
      <c r="P232" s="8">
        <v>10</v>
      </c>
      <c r="Q232" s="8">
        <v>20</v>
      </c>
      <c r="R232" s="8">
        <v>7</v>
      </c>
      <c r="S232" s="8">
        <f t="shared" si="3"/>
        <v>87.5</v>
      </c>
      <c r="T232" s="8"/>
    </row>
    <row r="233" spans="1:20">
      <c r="A233" s="1">
        <v>16734</v>
      </c>
      <c r="B233" s="31">
        <v>2000</v>
      </c>
      <c r="C233" s="31">
        <v>1</v>
      </c>
      <c r="D233" s="8"/>
      <c r="E233" s="11">
        <v>18</v>
      </c>
      <c r="F233" s="10">
        <v>1022</v>
      </c>
      <c r="G233" s="8">
        <v>8.1999999999999993</v>
      </c>
      <c r="H233" s="8">
        <v>7</v>
      </c>
      <c r="I233" s="8">
        <v>13.6</v>
      </c>
      <c r="J233" s="8">
        <v>8.1999999999999993</v>
      </c>
      <c r="K233" s="8">
        <f>(I233+J233)/2</f>
        <v>10.899999999999999</v>
      </c>
      <c r="L233" s="8">
        <v>83</v>
      </c>
      <c r="M233" s="8">
        <f>LN(L233/100)+(17.27*K233)/(237.3+K233)</f>
        <v>0.57210313736048057</v>
      </c>
      <c r="N233" s="12">
        <f>(237.3*M233)/(17.27-M233)</f>
        <v>8.1303696874183355</v>
      </c>
      <c r="O233" s="8">
        <v>320</v>
      </c>
      <c r="P233" s="8">
        <v>6</v>
      </c>
      <c r="Q233" s="8">
        <v>20</v>
      </c>
      <c r="R233" s="8">
        <v>2</v>
      </c>
      <c r="S233" s="8">
        <f t="shared" si="3"/>
        <v>25</v>
      </c>
      <c r="T233" s="8"/>
    </row>
    <row r="234" spans="1:20">
      <c r="A234" s="1">
        <v>16734</v>
      </c>
      <c r="B234" s="31">
        <v>2000</v>
      </c>
      <c r="C234" s="31">
        <v>1</v>
      </c>
      <c r="D234" s="8"/>
      <c r="E234" s="8">
        <v>21</v>
      </c>
      <c r="F234" s="9">
        <v>1022.2</v>
      </c>
      <c r="G234" s="8">
        <v>6.6</v>
      </c>
      <c r="H234" s="8">
        <v>6</v>
      </c>
      <c r="I234" s="8"/>
      <c r="J234" s="8"/>
      <c r="K234" s="8"/>
      <c r="L234" s="8">
        <v>91</v>
      </c>
      <c r="M234" s="8"/>
      <c r="N234" s="8"/>
      <c r="O234" s="8">
        <v>320</v>
      </c>
      <c r="P234" s="8">
        <v>7</v>
      </c>
      <c r="Q234" s="8">
        <v>20</v>
      </c>
      <c r="R234" s="8">
        <v>2</v>
      </c>
      <c r="S234" s="8">
        <f t="shared" si="3"/>
        <v>25</v>
      </c>
      <c r="T234" s="8"/>
    </row>
    <row r="235" spans="1:20">
      <c r="A235" s="1">
        <v>16734</v>
      </c>
      <c r="B235" s="31">
        <v>2000</v>
      </c>
      <c r="C235" s="31">
        <v>1</v>
      </c>
      <c r="D235" s="8">
        <v>30</v>
      </c>
      <c r="E235" s="8">
        <v>0</v>
      </c>
      <c r="F235" s="9">
        <v>1022.4</v>
      </c>
      <c r="G235" s="8">
        <v>7</v>
      </c>
      <c r="H235" s="8">
        <v>6</v>
      </c>
      <c r="I235" s="8"/>
      <c r="J235" s="8"/>
      <c r="K235" s="8"/>
      <c r="L235" s="8">
        <v>85</v>
      </c>
      <c r="M235" s="8"/>
      <c r="N235" s="8"/>
      <c r="O235" s="8">
        <v>320</v>
      </c>
      <c r="P235" s="8">
        <v>6</v>
      </c>
      <c r="Q235" s="8">
        <v>20</v>
      </c>
      <c r="R235" s="8">
        <v>1</v>
      </c>
      <c r="S235" s="8">
        <f t="shared" si="3"/>
        <v>12.5</v>
      </c>
      <c r="T235" s="8"/>
    </row>
    <row r="236" spans="1:20">
      <c r="A236" s="1">
        <v>16734</v>
      </c>
      <c r="B236" s="31">
        <v>2000</v>
      </c>
      <c r="C236" s="31">
        <v>1</v>
      </c>
      <c r="D236" s="8"/>
      <c r="E236" s="8">
        <v>3</v>
      </c>
      <c r="F236" s="10">
        <v>1022</v>
      </c>
      <c r="G236" s="8">
        <v>5.6</v>
      </c>
      <c r="H236" s="8">
        <v>5.2</v>
      </c>
      <c r="I236" s="8"/>
      <c r="J236" s="8"/>
      <c r="K236" s="8"/>
      <c r="L236" s="8">
        <v>94</v>
      </c>
      <c r="M236" s="8"/>
      <c r="N236" s="8"/>
      <c r="O236" s="8">
        <v>340</v>
      </c>
      <c r="P236" s="8">
        <v>6</v>
      </c>
      <c r="Q236" s="8">
        <v>20</v>
      </c>
      <c r="R236" s="8">
        <v>2</v>
      </c>
      <c r="S236" s="8">
        <f t="shared" si="3"/>
        <v>25</v>
      </c>
      <c r="T236" s="8"/>
    </row>
    <row r="237" spans="1:20">
      <c r="A237" s="1">
        <v>16734</v>
      </c>
      <c r="B237" s="31">
        <v>2000</v>
      </c>
      <c r="C237" s="31">
        <v>1</v>
      </c>
      <c r="D237" s="8"/>
      <c r="E237" s="11">
        <v>6</v>
      </c>
      <c r="F237" s="9">
        <v>1022.4</v>
      </c>
      <c r="G237" s="8">
        <v>6.4</v>
      </c>
      <c r="H237" s="8">
        <v>6</v>
      </c>
      <c r="I237" s="8">
        <v>8.1999999999999993</v>
      </c>
      <c r="J237" s="8">
        <v>5</v>
      </c>
      <c r="K237" s="8">
        <f>(I237+J237)/2</f>
        <v>6.6</v>
      </c>
      <c r="L237" s="8">
        <v>94</v>
      </c>
      <c r="M237" s="8">
        <f>LN(L237/100)+(17.27*K237)/(237.3+K237)</f>
        <v>0.40545546959064549</v>
      </c>
      <c r="N237" s="12">
        <f>(237.3*M237)/(17.27-M237)</f>
        <v>5.7051397243708877</v>
      </c>
      <c r="O237" s="8">
        <v>50</v>
      </c>
      <c r="P237" s="8">
        <v>5</v>
      </c>
      <c r="Q237" s="8">
        <v>20</v>
      </c>
      <c r="R237" s="8">
        <v>4</v>
      </c>
      <c r="S237" s="8">
        <f t="shared" si="3"/>
        <v>50</v>
      </c>
      <c r="T237" s="8"/>
    </row>
    <row r="238" spans="1:20">
      <c r="A238" s="1">
        <v>16734</v>
      </c>
      <c r="B238" s="31">
        <v>2000</v>
      </c>
      <c r="C238" s="31">
        <v>1</v>
      </c>
      <c r="D238" s="8"/>
      <c r="E238" s="8">
        <v>9</v>
      </c>
      <c r="F238" s="9">
        <v>1023.1</v>
      </c>
      <c r="G238" s="8">
        <v>13.4</v>
      </c>
      <c r="H238" s="8">
        <v>10.199999999999999</v>
      </c>
      <c r="I238" s="8"/>
      <c r="J238" s="8"/>
      <c r="K238" s="8"/>
      <c r="L238" s="8">
        <v>64</v>
      </c>
      <c r="M238" s="8"/>
      <c r="N238" s="8"/>
      <c r="O238" s="8">
        <v>270</v>
      </c>
      <c r="P238" s="8">
        <v>8</v>
      </c>
      <c r="Q238" s="8">
        <v>20</v>
      </c>
      <c r="R238" s="8">
        <v>4</v>
      </c>
      <c r="S238" s="8">
        <f t="shared" si="3"/>
        <v>50</v>
      </c>
      <c r="T238" s="8"/>
    </row>
    <row r="239" spans="1:20">
      <c r="A239" s="1">
        <v>16734</v>
      </c>
      <c r="B239" s="31">
        <v>2000</v>
      </c>
      <c r="C239" s="31">
        <v>1</v>
      </c>
      <c r="D239" s="8"/>
      <c r="E239" s="8">
        <v>12</v>
      </c>
      <c r="F239" s="9">
        <v>1021.7</v>
      </c>
      <c r="G239" s="8">
        <v>14.4</v>
      </c>
      <c r="H239" s="8">
        <v>11</v>
      </c>
      <c r="I239" s="8"/>
      <c r="J239" s="8"/>
      <c r="K239" s="8"/>
      <c r="L239" s="8">
        <v>64</v>
      </c>
      <c r="M239" s="8"/>
      <c r="N239" s="8"/>
      <c r="O239" s="8">
        <v>270</v>
      </c>
      <c r="P239" s="8">
        <v>10</v>
      </c>
      <c r="Q239" s="8">
        <v>20</v>
      </c>
      <c r="R239" s="8">
        <v>5</v>
      </c>
      <c r="S239" s="8">
        <f t="shared" si="3"/>
        <v>62.5</v>
      </c>
      <c r="T239" s="8"/>
    </row>
    <row r="240" spans="1:20">
      <c r="A240" s="1">
        <v>16734</v>
      </c>
      <c r="B240" s="31">
        <v>2000</v>
      </c>
      <c r="C240" s="31">
        <v>1</v>
      </c>
      <c r="D240" s="8"/>
      <c r="E240" s="8">
        <v>15</v>
      </c>
      <c r="F240" s="9">
        <v>1020.7</v>
      </c>
      <c r="G240" s="8">
        <v>12.6</v>
      </c>
      <c r="H240" s="8">
        <v>10.6</v>
      </c>
      <c r="I240" s="8"/>
      <c r="J240" s="8"/>
      <c r="K240" s="8"/>
      <c r="L240" s="8">
        <v>77</v>
      </c>
      <c r="M240" s="8"/>
      <c r="N240" s="8"/>
      <c r="O240" s="8">
        <v>270</v>
      </c>
      <c r="P240" s="8">
        <v>16</v>
      </c>
      <c r="Q240" s="8">
        <v>15</v>
      </c>
      <c r="R240" s="8">
        <v>8</v>
      </c>
      <c r="S240" s="8">
        <f t="shared" si="3"/>
        <v>100</v>
      </c>
      <c r="T240" s="8"/>
    </row>
    <row r="241" spans="1:20">
      <c r="A241" s="1">
        <v>16734</v>
      </c>
      <c r="B241" s="31">
        <v>2000</v>
      </c>
      <c r="C241" s="31">
        <v>1</v>
      </c>
      <c r="D241" s="8"/>
      <c r="E241" s="11">
        <v>18</v>
      </c>
      <c r="F241" s="10">
        <v>1021</v>
      </c>
      <c r="G241" s="8">
        <v>10</v>
      </c>
      <c r="H241" s="8">
        <v>9.1999999999999993</v>
      </c>
      <c r="I241" s="8">
        <v>15</v>
      </c>
      <c r="J241" s="8">
        <v>6.4</v>
      </c>
      <c r="K241" s="8">
        <f>(I241+J241)/2</f>
        <v>10.7</v>
      </c>
      <c r="L241" s="8">
        <v>90</v>
      </c>
      <c r="M241" s="8">
        <f>LN(L241/100)+(17.27*K241)/(237.3+K241)</f>
        <v>0.63975641982604459</v>
      </c>
      <c r="N241" s="12">
        <f>(237.3*M241)/(17.27-M241)</f>
        <v>9.1288018538530871</v>
      </c>
      <c r="O241" s="8">
        <v>360</v>
      </c>
      <c r="P241" s="8">
        <v>6</v>
      </c>
      <c r="Q241" s="8">
        <v>15</v>
      </c>
      <c r="R241" s="8">
        <v>7</v>
      </c>
      <c r="S241" s="8">
        <f t="shared" si="3"/>
        <v>87.5</v>
      </c>
      <c r="T241" s="8">
        <v>0.9</v>
      </c>
    </row>
    <row r="242" spans="1:20">
      <c r="A242" s="1">
        <v>16734</v>
      </c>
      <c r="B242" s="31">
        <v>2000</v>
      </c>
      <c r="C242" s="31">
        <v>1</v>
      </c>
      <c r="D242" s="8"/>
      <c r="E242" s="8">
        <v>21</v>
      </c>
      <c r="F242" s="9">
        <v>1021.8</v>
      </c>
      <c r="G242" s="8">
        <v>11.2</v>
      </c>
      <c r="H242" s="8">
        <v>10</v>
      </c>
      <c r="I242" s="8"/>
      <c r="J242" s="8"/>
      <c r="K242" s="8"/>
      <c r="L242" s="8">
        <v>85</v>
      </c>
      <c r="M242" s="8"/>
      <c r="N242" s="8"/>
      <c r="O242" s="8">
        <v>340</v>
      </c>
      <c r="P242" s="8">
        <v>8</v>
      </c>
      <c r="Q242" s="8">
        <v>15</v>
      </c>
      <c r="R242" s="8">
        <v>4</v>
      </c>
      <c r="S242" s="8">
        <f t="shared" si="3"/>
        <v>50</v>
      </c>
      <c r="T242" s="8">
        <v>1.5</v>
      </c>
    </row>
    <row r="243" spans="1:20">
      <c r="A243" s="1">
        <v>16734</v>
      </c>
      <c r="B243" s="31">
        <v>2000</v>
      </c>
      <c r="C243" s="31">
        <v>1</v>
      </c>
      <c r="D243" s="8">
        <v>31</v>
      </c>
      <c r="E243" s="8">
        <v>0</v>
      </c>
      <c r="F243" s="9">
        <v>1022.4</v>
      </c>
      <c r="G243" s="8">
        <v>9.6</v>
      </c>
      <c r="H243" s="8">
        <v>8.4</v>
      </c>
      <c r="I243" s="8"/>
      <c r="J243" s="8"/>
      <c r="K243" s="8"/>
      <c r="L243" s="8">
        <v>84</v>
      </c>
      <c r="M243" s="8"/>
      <c r="N243" s="8"/>
      <c r="O243" s="8">
        <v>360</v>
      </c>
      <c r="P243" s="8">
        <v>6</v>
      </c>
      <c r="Q243" s="8">
        <v>20</v>
      </c>
      <c r="R243" s="8">
        <v>1</v>
      </c>
      <c r="S243" s="8">
        <f t="shared" si="3"/>
        <v>12.5</v>
      </c>
      <c r="T243" s="8"/>
    </row>
    <row r="244" spans="1:20">
      <c r="A244" s="1">
        <v>16734</v>
      </c>
      <c r="B244" s="31">
        <v>2000</v>
      </c>
      <c r="C244" s="31">
        <v>1</v>
      </c>
      <c r="D244" s="8"/>
      <c r="E244" s="8">
        <v>3</v>
      </c>
      <c r="F244" s="9">
        <v>1022.6</v>
      </c>
      <c r="G244" s="8">
        <v>11</v>
      </c>
      <c r="H244" s="8">
        <v>9.4</v>
      </c>
      <c r="I244" s="8"/>
      <c r="J244" s="8"/>
      <c r="K244" s="8"/>
      <c r="L244" s="8">
        <v>80</v>
      </c>
      <c r="M244" s="8"/>
      <c r="N244" s="8"/>
      <c r="O244" s="8">
        <v>320</v>
      </c>
      <c r="P244" s="8">
        <v>10</v>
      </c>
      <c r="Q244" s="8">
        <v>20</v>
      </c>
      <c r="R244" s="8">
        <v>1</v>
      </c>
      <c r="S244" s="8">
        <f t="shared" si="3"/>
        <v>12.5</v>
      </c>
      <c r="T244" s="8"/>
    </row>
    <row r="245" spans="1:20">
      <c r="A245" s="1">
        <v>16734</v>
      </c>
      <c r="B245" s="31">
        <v>2000</v>
      </c>
      <c r="C245" s="31">
        <v>1</v>
      </c>
      <c r="D245" s="8"/>
      <c r="E245" s="11">
        <v>6</v>
      </c>
      <c r="F245" s="9">
        <v>1024.2</v>
      </c>
      <c r="G245" s="8">
        <v>11.2</v>
      </c>
      <c r="H245" s="8">
        <v>10</v>
      </c>
      <c r="I245" s="8">
        <v>11.4</v>
      </c>
      <c r="J245" s="8">
        <v>8.6</v>
      </c>
      <c r="K245" s="8">
        <f>(I245+J245)/2</f>
        <v>10</v>
      </c>
      <c r="L245" s="8">
        <v>85</v>
      </c>
      <c r="M245" s="8">
        <f>LN(L245/100)+(17.27*K245)/(237.3+K245)</f>
        <v>0.53582316512414174</v>
      </c>
      <c r="N245" s="12">
        <f>(237.3*M245)/(17.27-M245)</f>
        <v>7.5982725854170834</v>
      </c>
      <c r="O245" s="8">
        <v>320</v>
      </c>
      <c r="P245" s="8">
        <v>10</v>
      </c>
      <c r="Q245" s="8">
        <v>15</v>
      </c>
      <c r="R245" s="8">
        <v>1</v>
      </c>
      <c r="S245" s="8">
        <f t="shared" si="3"/>
        <v>12.5</v>
      </c>
      <c r="T245" s="8">
        <v>1.5</v>
      </c>
    </row>
    <row r="246" spans="1:20">
      <c r="A246" s="1">
        <v>16734</v>
      </c>
      <c r="B246" s="31">
        <v>2000</v>
      </c>
      <c r="C246" s="31">
        <v>1</v>
      </c>
      <c r="D246" s="8"/>
      <c r="E246" s="8">
        <v>9</v>
      </c>
      <c r="F246" s="9">
        <v>1025.8</v>
      </c>
      <c r="G246" s="8">
        <v>14.2</v>
      </c>
      <c r="H246" s="8">
        <v>11.6</v>
      </c>
      <c r="I246" s="8"/>
      <c r="J246" s="8"/>
      <c r="K246" s="8"/>
      <c r="L246" s="8">
        <v>72</v>
      </c>
      <c r="M246" s="8"/>
      <c r="N246" s="8"/>
      <c r="O246" s="8">
        <v>290</v>
      </c>
      <c r="P246" s="8">
        <v>12</v>
      </c>
      <c r="Q246" s="8">
        <v>20</v>
      </c>
      <c r="R246" s="8">
        <v>1</v>
      </c>
      <c r="S246" s="8">
        <f t="shared" si="3"/>
        <v>12.5</v>
      </c>
      <c r="T246" s="8"/>
    </row>
    <row r="247" spans="1:20">
      <c r="A247" s="1">
        <v>16734</v>
      </c>
      <c r="B247" s="31">
        <v>2000</v>
      </c>
      <c r="C247" s="31">
        <v>1</v>
      </c>
      <c r="D247" s="8"/>
      <c r="E247" s="8">
        <v>12</v>
      </c>
      <c r="F247" s="9">
        <v>1025.5999999999999</v>
      </c>
      <c r="G247" s="8">
        <v>14.8</v>
      </c>
      <c r="H247" s="8">
        <v>12</v>
      </c>
      <c r="I247" s="8"/>
      <c r="J247" s="8"/>
      <c r="K247" s="8"/>
      <c r="L247" s="8">
        <v>70</v>
      </c>
      <c r="M247" s="8"/>
      <c r="N247" s="8"/>
      <c r="O247" s="8">
        <v>290</v>
      </c>
      <c r="P247" s="8">
        <v>12</v>
      </c>
      <c r="Q247" s="8">
        <v>20</v>
      </c>
      <c r="R247" s="8">
        <v>1</v>
      </c>
      <c r="S247" s="8">
        <f t="shared" si="3"/>
        <v>12.5</v>
      </c>
      <c r="T247" s="8"/>
    </row>
    <row r="248" spans="1:20">
      <c r="A248" s="1">
        <v>16734</v>
      </c>
      <c r="B248" s="31">
        <v>2000</v>
      </c>
      <c r="C248" s="31">
        <v>1</v>
      </c>
      <c r="D248" s="8"/>
      <c r="E248" s="8">
        <v>15</v>
      </c>
      <c r="F248" s="10">
        <v>1026</v>
      </c>
      <c r="G248" s="8">
        <v>14.6</v>
      </c>
      <c r="H248" s="8">
        <v>12.4</v>
      </c>
      <c r="I248" s="8"/>
      <c r="J248" s="8"/>
      <c r="K248" s="8"/>
      <c r="L248" s="8">
        <v>76</v>
      </c>
      <c r="M248" s="8"/>
      <c r="N248" s="8"/>
      <c r="O248" s="8">
        <v>290</v>
      </c>
      <c r="P248" s="8">
        <v>14</v>
      </c>
      <c r="Q248" s="8">
        <v>20</v>
      </c>
      <c r="R248" s="8">
        <v>1</v>
      </c>
      <c r="S248" s="8">
        <f t="shared" si="3"/>
        <v>12.5</v>
      </c>
      <c r="T248" s="8"/>
    </row>
    <row r="249" spans="1:20">
      <c r="A249" s="1">
        <v>16734</v>
      </c>
      <c r="B249" s="31">
        <v>2000</v>
      </c>
      <c r="C249" s="31">
        <v>1</v>
      </c>
      <c r="D249" s="8"/>
      <c r="E249" s="11">
        <v>18</v>
      </c>
      <c r="F249" s="9">
        <v>1026.7</v>
      </c>
      <c r="G249" s="8">
        <v>12</v>
      </c>
      <c r="H249" s="8">
        <v>11</v>
      </c>
      <c r="I249" s="8">
        <v>15.6</v>
      </c>
      <c r="J249" s="8">
        <v>11.2</v>
      </c>
      <c r="K249" s="8">
        <f>(I249+J249)/2</f>
        <v>13.399999999999999</v>
      </c>
      <c r="L249" s="8">
        <v>88</v>
      </c>
      <c r="M249" s="8">
        <f>LN(L249/100)+(17.27*K249)/(237.3+K249)</f>
        <v>0.79525398389498125</v>
      </c>
      <c r="N249" s="12">
        <f>(237.3*M249)/(17.27-M249)</f>
        <v>11.454730178771825</v>
      </c>
      <c r="O249" s="8">
        <v>290</v>
      </c>
      <c r="P249" s="8">
        <v>10</v>
      </c>
      <c r="Q249" s="8">
        <v>20</v>
      </c>
      <c r="R249" s="8">
        <v>1</v>
      </c>
      <c r="S249" s="8">
        <f t="shared" si="3"/>
        <v>12.5</v>
      </c>
      <c r="T249" s="8"/>
    </row>
    <row r="250" spans="1:20">
      <c r="A250" s="1">
        <v>16734</v>
      </c>
      <c r="B250" s="31">
        <v>2000</v>
      </c>
      <c r="C250" s="31">
        <v>1</v>
      </c>
      <c r="D250" s="8"/>
      <c r="E250" s="8">
        <v>21</v>
      </c>
      <c r="F250" s="9">
        <v>1027.7</v>
      </c>
      <c r="G250" s="8">
        <v>10.199999999999999</v>
      </c>
      <c r="H250" s="8">
        <v>9.6</v>
      </c>
      <c r="I250" s="8"/>
      <c r="J250" s="8"/>
      <c r="K250" s="8"/>
      <c r="L250" s="8">
        <v>92</v>
      </c>
      <c r="M250" s="8"/>
      <c r="N250" s="8"/>
      <c r="O250" s="8">
        <v>20</v>
      </c>
      <c r="P250" s="8">
        <v>5</v>
      </c>
      <c r="Q250" s="8">
        <v>20</v>
      </c>
      <c r="R250" s="8">
        <v>1</v>
      </c>
      <c r="S250" s="8">
        <f t="shared" si="3"/>
        <v>12.5</v>
      </c>
      <c r="T250" s="8"/>
    </row>
  </sheetData>
  <pageMargins left="0.75" right="0.75" top="1" bottom="1" header="0.5" footer="0.5"/>
  <pageSetup paperSize="9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Oikia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Rizou</dc:creator>
  <cp:lastModifiedBy>Maria Rizou</cp:lastModifiedBy>
  <cp:lastPrinted>2020-04-26T19:56:08Z</cp:lastPrinted>
  <dcterms:created xsi:type="dcterms:W3CDTF">2020-04-22T17:50:20Z</dcterms:created>
  <dcterms:modified xsi:type="dcterms:W3CDTF">2021-05-14T08:38:18Z</dcterms:modified>
</cp:coreProperties>
</file>