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C:\Users\manos\Desktop\biomathimatika\2020-21\"/>
    </mc:Choice>
  </mc:AlternateContent>
  <xr:revisionPtr revIDLastSave="0" documentId="13_ncr:1_{F8E8CC49-7A9B-40A8-B20C-128E976F1618}" xr6:coauthVersionLast="45" xr6:coauthVersionMax="45" xr10:uidLastSave="{00000000-0000-0000-0000-000000000000}"/>
  <bookViews>
    <workbookView xWindow="-120" yWindow="-120" windowWidth="20730" windowHeight="11160" activeTab="2" xr2:uid="{D4747AFA-680A-4672-8CE5-C76394B681C4}"/>
  </bookViews>
  <sheets>
    <sheet name="περιγραφικά στατιστικά" sheetId="3" r:id="rId1"/>
    <sheet name="Φύλλο1" sheetId="1" r:id="rId2"/>
    <sheet name="Φύλλο2" sheetId="2"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3" i="2" l="1"/>
  <c r="U4" i="2"/>
  <c r="E5" i="2"/>
  <c r="T3" i="2"/>
  <c r="S9" i="2"/>
  <c r="S4" i="2"/>
  <c r="S5" i="2"/>
  <c r="S6" i="2"/>
  <c r="S7" i="2"/>
  <c r="S8" i="2"/>
  <c r="S3" i="2"/>
  <c r="D5" i="2"/>
  <c r="R3" i="2"/>
  <c r="Q9" i="2"/>
  <c r="Q8" i="2"/>
  <c r="Q4" i="2"/>
  <c r="Q5" i="2"/>
  <c r="Q6" i="2"/>
  <c r="Q7" i="2"/>
  <c r="Q3" i="2"/>
  <c r="P4" i="2"/>
  <c r="P5" i="2"/>
  <c r="P6" i="2"/>
  <c r="P7" i="2"/>
  <c r="P8" i="2"/>
  <c r="P3" i="2"/>
  <c r="O4" i="2"/>
  <c r="O5" i="2"/>
  <c r="O6" i="2"/>
  <c r="O7" i="2"/>
  <c r="O8" i="2"/>
  <c r="O3" i="2"/>
  <c r="N5" i="2"/>
  <c r="N6" i="2"/>
  <c r="N7" i="2"/>
  <c r="N8" i="2"/>
  <c r="N4" i="2"/>
  <c r="N3" i="2"/>
  <c r="M9" i="2"/>
  <c r="M4" i="2"/>
  <c r="M5" i="2"/>
  <c r="M6" i="2"/>
  <c r="M7" i="2"/>
  <c r="M8" i="2"/>
  <c r="M3" i="2"/>
  <c r="L9" i="2"/>
  <c r="L8" i="2"/>
  <c r="L7" i="2"/>
  <c r="L6" i="2"/>
  <c r="L5" i="2"/>
  <c r="L4" i="2"/>
  <c r="L3" i="2"/>
  <c r="J5" i="2"/>
  <c r="K5" i="2" s="1"/>
  <c r="J6" i="2" s="1"/>
  <c r="K6" i="2" s="1"/>
  <c r="J7" i="2" s="1"/>
  <c r="K7" i="2" s="1"/>
  <c r="J8" i="2" s="1"/>
  <c r="K8" i="2" s="1"/>
  <c r="K4" i="2"/>
  <c r="J4" i="2"/>
  <c r="K3" i="2"/>
  <c r="E2" i="2"/>
  <c r="G2" i="2" s="1"/>
  <c r="D2" i="2"/>
  <c r="K8" i="1"/>
  <c r="J8" i="1"/>
  <c r="I8" i="1"/>
  <c r="H8" i="1"/>
  <c r="H7" i="1"/>
  <c r="J7" i="1" s="1"/>
  <c r="G8" i="1"/>
  <c r="G7" i="1"/>
  <c r="I7" i="1" s="1"/>
  <c r="K7" i="1" s="1"/>
  <c r="F8" i="1" a="1"/>
  <c r="F8" i="1" s="1"/>
  <c r="F7" i="1" a="1"/>
  <c r="F7" i="1" s="1"/>
  <c r="E8" i="1"/>
  <c r="E7" i="1"/>
  <c r="N2" i="1"/>
  <c r="N3" i="1"/>
  <c r="N4" i="1"/>
  <c r="N5" i="1"/>
  <c r="N6" i="1"/>
  <c r="N7" i="1"/>
  <c r="N8" i="1"/>
  <c r="N9" i="1"/>
  <c r="N10" i="1"/>
  <c r="N11" i="1"/>
  <c r="N12" i="1"/>
  <c r="N13" i="1"/>
  <c r="N14" i="1"/>
  <c r="N15" i="1"/>
  <c r="N16" i="1"/>
  <c r="N17" i="1"/>
  <c r="N18" i="1"/>
  <c r="N19" i="1"/>
  <c r="N20" i="1"/>
  <c r="N21" i="1"/>
  <c r="M6" i="1"/>
  <c r="M10" i="1"/>
  <c r="M14" i="1"/>
  <c r="M18" i="1"/>
  <c r="M2" i="1"/>
  <c r="L2" i="1"/>
  <c r="K2" i="1"/>
  <c r="M3" i="1" s="1"/>
  <c r="J2" i="1"/>
  <c r="H2" i="1"/>
  <c r="G2" i="1"/>
  <c r="F2" i="1"/>
  <c r="E2" i="1"/>
  <c r="I2" i="1" s="1"/>
  <c r="M21" i="1" l="1"/>
  <c r="M17" i="1"/>
  <c r="M13" i="1"/>
  <c r="M9" i="1"/>
  <c r="M5" i="1"/>
  <c r="M20" i="1"/>
  <c r="M16" i="1"/>
  <c r="M12" i="1"/>
  <c r="M8" i="1"/>
  <c r="M4" i="1"/>
  <c r="M19" i="1"/>
  <c r="M15" i="1"/>
  <c r="M11" i="1"/>
  <c r="M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tc={69CD8C28-3F2B-4DDE-B377-B092FFD7F936}</author>
  </authors>
  <commentList>
    <comment ref="N8" authorId="0" shapeId="0" xr:uid="{69CD8C28-3F2B-4DDE-B377-B092FFD7F936}">
      <text>
        <t>[Σχόλιο σε νήμα]
Η έκδοση του Excel που χρησιμοποιείτε επιτρέπει την ανάγνωση αυτού του σχολίου σε νήμα, ωστόσο, οι αλλαγές που θα γίνουν θα καταργηθούν αν το αρχείο ανοιχτεί σε νεότερη έκδοση του Excel. Μάθετε περισσότερα: https://go.microsoft.com/fwlink/?linkid=870924
Σχόλιο:
    Πάντα η αθροιστική συχνότητα της τελευταίας τάξης είναι ίση με το πλήθος των παρατηρήσεων</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<sst xmlns="http://schemas.openxmlformats.org/spreadsheetml/2006/main" count="75" uniqueCount="56">
  <si>
    <t>ϋψος(cm)</t>
  </si>
  <si>
    <t>Βάρος(kgr)</t>
  </si>
  <si>
    <t>Μέγιστο ύψος</t>
  </si>
  <si>
    <t>Μέγιστο βάρος</t>
  </si>
  <si>
    <t>Ελάχιστο ύψος</t>
  </si>
  <si>
    <t>Ελάχιστο βάρος</t>
  </si>
  <si>
    <t>Εύρος ύψους</t>
  </si>
  <si>
    <t>Εύρος βάρους</t>
  </si>
  <si>
    <t>Μέσος όρος ύψους</t>
  </si>
  <si>
    <t>Μέσος όρος βάρους</t>
  </si>
  <si>
    <t>Διαφορά ύψους από μέσο ύψος</t>
  </si>
  <si>
    <t>Διαφορά βάρους από μέσο βάρος</t>
  </si>
  <si>
    <t>Διάμεσος</t>
  </si>
  <si>
    <t>Επικρατούσα τιμή</t>
  </si>
  <si>
    <t>Διακύμανση</t>
  </si>
  <si>
    <t>Τυπική απόκλιση</t>
  </si>
  <si>
    <t>Ύψος</t>
  </si>
  <si>
    <t>Βάρος</t>
  </si>
  <si>
    <t>τυπική απόκλιση (2)</t>
  </si>
  <si>
    <t>διακύμανση (2)</t>
  </si>
  <si>
    <t>Συντελεστής μεταβλητότητας</t>
  </si>
  <si>
    <t>Δεδομένα</t>
  </si>
  <si>
    <t>πλήθος</t>
  </si>
  <si>
    <t>εύρος</t>
  </si>
  <si>
    <t>Αριθμός τάξεων</t>
  </si>
  <si>
    <t>Πλάτος τάξης</t>
  </si>
  <si>
    <t>Πίνακας συχνοτήτων</t>
  </si>
  <si>
    <t>τάξεις ή κλάσεις</t>
  </si>
  <si>
    <t>σχετική συχνότητα</t>
  </si>
  <si>
    <t>αθροιστική συχνότητα</t>
  </si>
  <si>
    <t>σχετική αθροιστική συχνότητα</t>
  </si>
  <si>
    <t>1η</t>
  </si>
  <si>
    <t>2η</t>
  </si>
  <si>
    <t>3η</t>
  </si>
  <si>
    <t>4η</t>
  </si>
  <si>
    <t>5η</t>
  </si>
  <si>
    <t>6η</t>
  </si>
  <si>
    <t>Σύνολο</t>
  </si>
  <si>
    <t>fi*xi</t>
  </si>
  <si>
    <t>κεντρική τιμή (xi)</t>
  </si>
  <si>
    <t>συχνότητα (fi)</t>
  </si>
  <si>
    <t>Αρ. Μ.Ο.</t>
  </si>
  <si>
    <t>Αρ.Μ.Ο.</t>
  </si>
  <si>
    <t>fi(xi-μ)^2</t>
  </si>
  <si>
    <t>διακύμανση</t>
  </si>
  <si>
    <t>τυπική απόκλιση</t>
  </si>
  <si>
    <t>Μέσος</t>
  </si>
  <si>
    <t>Τυπικό σφάλμα</t>
  </si>
  <si>
    <t>Μέση απόκλιση τετραγώνου</t>
  </si>
  <si>
    <t>Κύρτωση</t>
  </si>
  <si>
    <t>Ασυμμετρία</t>
  </si>
  <si>
    <t>Εύρος</t>
  </si>
  <si>
    <t>Ελάχιστο</t>
  </si>
  <si>
    <t>Μέγιστο</t>
  </si>
  <si>
    <t>Άθροισμα</t>
  </si>
  <si>
    <t>Πλήθος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</si>
</sst>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11"/>
      <color theme="1"/>
      <name val="Calibri"/>
      <family val="2"/>
      <scheme val="minor"/>
    </font>
    <font>
      <sz val="9"/>
      <color indexed="81"/>
      <name val="Tahoma"/>
      <charset val="1"/>
    </font>
    <font>
      <i/>
      <sz val="11"/>
      <color theme="1"/>
      <name val="Calibri"/>
      <family val="2"/>
      <scheme val="minor"/>
    </font>
  </fonts>
  <fills count="3">
    <fill>
      <patternFill patternType="none"/>
    </fill>
    <fill>
      <patternFill patternType="gray125"/>
    </fill>
    <fill>
      <patternFill patternType="solid">
        <fgColor rgb="FFFFFF00"/>
        <bgColor indexed="64"/>
      </patternFill>
    </fill>
  </fills>
  <borders count="3">
    <border>
      <left/>
      <right/>
      <top/>
      <bottom/>
      <diagonal/>
    </border>
    <border>
      <left/>
      <right/>
      <top/>
      <bottom style="medium">
        <color indexed="64"/>
      </bottom>
      <diagonal/>
    </border>
    <border>
      <left/>
      <right/>
      <top style="medium">
        <color indexed="64"/>
      </top>
      <bottom style="thin">
        <color indexed="64"/>
      </bottom>
      <diagonal/>
    </border>
  </borders>
  <cellStyleXfs count="2">
    <xf numFmtId="0" fontId="0" fillId="0" borderId="0"/>
    <xf numFmtId="9" fontId="1" fillId="0" borderId="0" applyFont="0" applyFill="0" applyBorder="0" applyAlignment="0" applyProtection="0"/>
  </cellStyleXfs>
  <cellXfs count="11">
    <xf numFmtId="0" fontId="0" fillId="0" borderId="0" xfId="0"/>
    <xf numFmtId="0" fontId="0" fillId="0" borderId="0" xfId="0" applyAlignment="1">
      <alignment wrapText="1"/>
    </xf>
    <xf numFmtId="0" fontId="0" fillId="0" borderId="0" xfId="0" applyAlignment="1">
      <alignment horizontal="center"/>
    </xf>
    <xf numFmtId="1" fontId="0" fillId="0" borderId="0" xfId="0" applyNumberFormat="1"/>
    <xf numFmtId="0" fontId="0" fillId="2" borderId="0" xfId="0" applyFill="1" applyAlignment="1">
      <alignment horizontal="center"/>
    </xf>
    <xf numFmtId="0" fontId="0" fillId="2" borderId="0" xfId="0" applyFill="1"/>
    <xf numFmtId="10" fontId="0" fillId="0" borderId="0" xfId="1" applyNumberFormat="1" applyFont="1"/>
    <xf numFmtId="10" fontId="0" fillId="2" borderId="0" xfId="0" applyNumberFormat="1" applyFill="1"/>
    <xf numFmtId="0" fontId="0" fillId="0" borderId="0" xfId="0" applyFill="1" applyBorder="1" applyAlignment="1"/>
    <xf numFmtId="0" fontId="0" fillId="0" borderId="1" xfId="0" applyFill="1" applyBorder="1" applyAlignment="1"/>
    <xf numFmtId="0" fontId="3" fillId="0" borderId="2" xfId="0" applyFont="1" applyFill="1" applyBorder="1" applyAlignment="1">
      <alignment horizontal="center"/>
    </xf>
  </cellXfs>
  <cellStyles count="2">
    <cellStyle name="Κανονικό" xfId="0" builtinId="0"/>
    <cellStyle name="Ποσοστό"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6</xdr:col>
      <xdr:colOff>438150</xdr:colOff>
      <xdr:row>11</xdr:row>
      <xdr:rowOff>47625</xdr:rowOff>
    </xdr:from>
    <xdr:ext cx="3429000" cy="988156"/>
    <mc:AlternateContent xmlns:mc="http://schemas.openxmlformats.org/markup-compatibility/2006">
      <mc:Choice xmlns:a14="http://schemas.microsoft.com/office/drawing/2010/main" Requires="a14">
        <xdr:sp macro="" textlink="">
          <xdr:nvSpPr>
            <xdr:cNvPr id="2" name="TextBox 1">
              <a:extLst>
                <a:ext uri="{FF2B5EF4-FFF2-40B4-BE49-F238E27FC236}">
                  <a16:creationId xmlns:a16="http://schemas.microsoft.com/office/drawing/2014/main" id="{66B93F38-7197-437C-A694-BD9CE79893BF}"/>
                </a:ext>
              </a:extLst>
            </xdr:cNvPr>
            <xdr:cNvSpPr txBox="1"/>
          </xdr:nvSpPr>
          <xdr:spPr>
            <a:xfrm>
              <a:off x="4276725" y="2714625"/>
              <a:ext cx="3429000" cy="9881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Para xmlns:m="http://schemas.openxmlformats.org/officeDocument/2006/math">
                  <m:oMathParaPr>
                    <m:jc m:val="centerGroup"/>
                  </m:oMathParaPr>
                  <m:oMath xmlns:m="http://schemas.openxmlformats.org/officeDocument/2006/math">
                    <m:sSup>
                      <m:sSupPr>
                        <m:ctrlPr>
                          <a:rPr lang="en-US" sz="3200" i="1">
                            <a:latin typeface="Cambria Math" panose="02040503050406030204" pitchFamily="18" charset="0"/>
                          </a:rPr>
                        </m:ctrlPr>
                      </m:sSupPr>
                      <m:e>
                        <m:r>
                          <a:rPr lang="en-US" sz="3200" b="0" i="1">
                            <a:latin typeface="Cambria Math" panose="02040503050406030204" pitchFamily="18" charset="0"/>
                          </a:rPr>
                          <m:t>𝑠</m:t>
                        </m:r>
                      </m:e>
                      <m:sup>
                        <m:r>
                          <a:rPr lang="en-US" sz="3200" b="0" i="1">
                            <a:latin typeface="Cambria Math" panose="02040503050406030204" pitchFamily="18" charset="0"/>
                          </a:rPr>
                          <m:t>2</m:t>
                        </m:r>
                      </m:sup>
                    </m:sSup>
                    <m:r>
                      <a:rPr lang="en-US" sz="3200" b="0" i="1">
                        <a:latin typeface="Cambria Math" panose="02040503050406030204" pitchFamily="18" charset="0"/>
                      </a:rPr>
                      <m:t>=</m:t>
                    </m:r>
                    <m:f>
                      <m:fPr>
                        <m:ctrlPr>
                          <a:rPr lang="en-US" sz="3200" b="0" i="1">
                            <a:latin typeface="Cambria Math" panose="02040503050406030204" pitchFamily="18" charset="0"/>
                          </a:rPr>
                        </m:ctrlPr>
                      </m:fPr>
                      <m:num>
                        <m:r>
                          <m:rPr>
                            <m:sty m:val="p"/>
                          </m:rPr>
                          <a:rPr lang="el-GR" sz="3200" b="0" i="0">
                            <a:latin typeface="Cambria Math" panose="02040503050406030204" pitchFamily="18" charset="0"/>
                          </a:rPr>
                          <m:t>Σ</m:t>
                        </m:r>
                        <m:sSub>
                          <m:sSubPr>
                            <m:ctrlPr>
                              <a:rPr lang="el-GR" sz="3200" b="0" i="1">
                                <a:latin typeface="Cambria Math" panose="02040503050406030204" pitchFamily="18" charset="0"/>
                              </a:rPr>
                            </m:ctrlPr>
                          </m:sSubPr>
                          <m:e>
                            <m:r>
                              <a:rPr lang="en-US" sz="3200" b="0" i="1">
                                <a:latin typeface="Cambria Math" panose="02040503050406030204" pitchFamily="18" charset="0"/>
                              </a:rPr>
                              <m:t>𝑓</m:t>
                            </m:r>
                          </m:e>
                          <m:sub>
                            <m:r>
                              <a:rPr lang="en-US" sz="3200" b="0" i="1">
                                <a:latin typeface="Cambria Math" panose="02040503050406030204" pitchFamily="18" charset="0"/>
                              </a:rPr>
                              <m:t>𝑖</m:t>
                            </m:r>
                          </m:sub>
                        </m:sSub>
                        <m:sSup>
                          <m:sSupPr>
                            <m:ctrlPr>
                              <a:rPr lang="el-GR" sz="3200" b="0" i="1">
                                <a:latin typeface="Cambria Math" panose="02040503050406030204" pitchFamily="18" charset="0"/>
                              </a:rPr>
                            </m:ctrlPr>
                          </m:sSupPr>
                          <m:e>
                            <m:d>
                              <m:dPr>
                                <m:ctrlPr>
                                  <a:rPr lang="el-GR" sz="3200" b="0" i="1">
                                    <a:latin typeface="Cambria Math" panose="02040503050406030204" pitchFamily="18" charset="0"/>
                                  </a:rPr>
                                </m:ctrlPr>
                              </m:dPr>
                              <m:e>
                                <m:sSub>
                                  <m:sSubPr>
                                    <m:ctrlPr>
                                      <a:rPr lang="el-GR" sz="3200" b="0" i="1">
                                        <a:latin typeface="Cambria Math" panose="02040503050406030204" pitchFamily="18" charset="0"/>
                                      </a:rPr>
                                    </m:ctrlPr>
                                  </m:sSubPr>
                                  <m:e>
                                    <m:r>
                                      <a:rPr lang="en-US" sz="3200" b="0" i="1">
                                        <a:latin typeface="Cambria Math" panose="02040503050406030204" pitchFamily="18" charset="0"/>
                                      </a:rPr>
                                      <m:t>𝑥</m:t>
                                    </m:r>
                                  </m:e>
                                  <m:sub>
                                    <m:r>
                                      <a:rPr lang="en-US" sz="3200" b="0" i="1">
                                        <a:latin typeface="Cambria Math" panose="02040503050406030204" pitchFamily="18" charset="0"/>
                                      </a:rPr>
                                      <m:t>𝑖</m:t>
                                    </m:r>
                                  </m:sub>
                                </m:sSub>
                                <m:r>
                                  <a:rPr lang="en-US" sz="3200" b="0" i="1">
                                    <a:latin typeface="Cambria Math" panose="02040503050406030204" pitchFamily="18" charset="0"/>
                                  </a:rPr>
                                  <m:t>−</m:t>
                                </m:r>
                                <m:acc>
                                  <m:accPr>
                                    <m:chr m:val="̅"/>
                                    <m:ctrlPr>
                                      <a:rPr lang="en-US" sz="3200" b="0" i="1">
                                        <a:latin typeface="Cambria Math" panose="02040503050406030204" pitchFamily="18" charset="0"/>
                                      </a:rPr>
                                    </m:ctrlPr>
                                  </m:accPr>
                                  <m:e>
                                    <m:r>
                                      <a:rPr lang="en-US" sz="3200" b="0" i="1">
                                        <a:latin typeface="Cambria Math" panose="02040503050406030204" pitchFamily="18" charset="0"/>
                                      </a:rPr>
                                      <m:t>𝑥</m:t>
                                    </m:r>
                                  </m:e>
                                </m:acc>
                              </m:e>
                            </m:d>
                          </m:e>
                          <m:sup>
                            <m:r>
                              <a:rPr lang="en-US" sz="3200" b="0" i="1">
                                <a:latin typeface="Cambria Math" panose="02040503050406030204" pitchFamily="18" charset="0"/>
                              </a:rPr>
                              <m:t>2</m:t>
                            </m:r>
                          </m:sup>
                        </m:sSup>
                      </m:num>
                      <m:den>
                        <m:r>
                          <a:rPr lang="en-US" sz="3200" b="0" i="1">
                            <a:latin typeface="Cambria Math" panose="02040503050406030204" pitchFamily="18" charset="0"/>
                          </a:rPr>
                          <m:t>𝑛</m:t>
                        </m:r>
                        <m:r>
                          <a:rPr lang="en-US" sz="3200" b="0" i="1">
                            <a:latin typeface="Cambria Math" panose="02040503050406030204" pitchFamily="18" charset="0"/>
                          </a:rPr>
                          <m:t>−1</m:t>
                        </m:r>
                      </m:den>
                    </m:f>
                  </m:oMath>
                </m:oMathPara>
              </a14:m>
              <a:endParaRPr lang="en-US" sz="3200"/>
            </a:p>
          </xdr:txBody>
        </xdr:sp>
      </mc:Choice>
      <mc:Fallback>
        <xdr:sp macro="" textlink="">
          <xdr:nvSpPr>
            <xdr:cNvPr id="2" name="TextBox 1">
              <a:extLst>
                <a:ext uri="{FF2B5EF4-FFF2-40B4-BE49-F238E27FC236}">
                  <a16:creationId xmlns:a16="http://schemas.microsoft.com/office/drawing/2014/main" id="{66B93F38-7197-437C-A694-BD9CE79893BF}"/>
                </a:ext>
              </a:extLst>
            </xdr:cNvPr>
            <xdr:cNvSpPr txBox="1"/>
          </xdr:nvSpPr>
          <xdr:spPr>
            <a:xfrm>
              <a:off x="4276725" y="2714625"/>
              <a:ext cx="3429000" cy="9881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3200" b="0" i="0">
                  <a:latin typeface="Cambria Math" panose="02040503050406030204" pitchFamily="18" charset="0"/>
                </a:rPr>
                <a:t>𝑠^2=(</a:t>
              </a:r>
              <a:r>
                <a:rPr lang="el-GR" sz="3200" b="0" i="0">
                  <a:latin typeface="Cambria Math" panose="02040503050406030204" pitchFamily="18" charset="0"/>
                </a:rPr>
                <a:t>Σ</a:t>
              </a:r>
              <a:r>
                <a:rPr lang="en-US" sz="3200" b="0" i="0">
                  <a:latin typeface="Cambria Math" panose="02040503050406030204" pitchFamily="18" charset="0"/>
                </a:rPr>
                <a:t>𝑓</a:t>
              </a:r>
              <a:r>
                <a:rPr lang="el-GR" sz="3200" b="0" i="0">
                  <a:latin typeface="Cambria Math" panose="02040503050406030204" pitchFamily="18" charset="0"/>
                </a:rPr>
                <a:t>_</a:t>
              </a:r>
              <a:r>
                <a:rPr lang="en-US" sz="3200" b="0" i="0">
                  <a:latin typeface="Cambria Math" panose="02040503050406030204" pitchFamily="18" charset="0"/>
                </a:rPr>
                <a:t>𝑖</a:t>
              </a:r>
              <a:r>
                <a:rPr lang="el-GR" sz="3200" b="0" i="0">
                  <a:latin typeface="Cambria Math" panose="02040503050406030204" pitchFamily="18" charset="0"/>
                </a:rPr>
                <a:t> (</a:t>
              </a:r>
              <a:r>
                <a:rPr lang="en-US" sz="3200" b="0" i="0">
                  <a:latin typeface="Cambria Math" panose="02040503050406030204" pitchFamily="18" charset="0"/>
                </a:rPr>
                <a:t>𝑥</a:t>
              </a:r>
              <a:r>
                <a:rPr lang="el-GR" sz="3200" b="0" i="0">
                  <a:latin typeface="Cambria Math" panose="02040503050406030204" pitchFamily="18" charset="0"/>
                </a:rPr>
                <a:t>_</a:t>
              </a:r>
              <a:r>
                <a:rPr lang="en-US" sz="3200" b="0" i="0">
                  <a:latin typeface="Cambria Math" panose="02040503050406030204" pitchFamily="18" charset="0"/>
                </a:rPr>
                <a:t>𝑖−𝑥 ̅</a:t>
              </a:r>
              <a:r>
                <a:rPr lang="el-GR" sz="3200" b="0" i="0">
                  <a:latin typeface="Cambria Math" panose="02040503050406030204" pitchFamily="18" charset="0"/>
                </a:rPr>
                <a:t> )^</a:t>
              </a:r>
              <a:r>
                <a:rPr lang="en-US" sz="3200" b="0" i="0">
                  <a:latin typeface="Cambria Math" panose="02040503050406030204" pitchFamily="18" charset="0"/>
                </a:rPr>
                <a:t>2)/(𝑛−1)</a:t>
              </a:r>
              <a:endParaRPr lang="en-US" sz="3200"/>
            </a:p>
          </xdr:txBody>
        </xdr:sp>
      </mc:Fallback>
    </mc:AlternateContent>
    <xdr:clientData/>
  </xdr:oneCellAnchor>
  <xdr:oneCellAnchor>
    <xdr:from>
      <xdr:col>13</xdr:col>
      <xdr:colOff>333375</xdr:colOff>
      <xdr:row>11</xdr:row>
      <xdr:rowOff>9525</xdr:rowOff>
    </xdr:from>
    <xdr:ext cx="2505075" cy="1319214"/>
    <mc:AlternateContent xmlns:mc="http://schemas.openxmlformats.org/markup-compatibility/2006">
      <mc:Choice xmlns:a14="http://schemas.microsoft.com/office/drawing/2010/main" Requires="a14">
        <xdr:sp macro="" textlink="">
          <xdr:nvSpPr>
            <xdr:cNvPr id="3" name="TextBox 2">
              <a:extLst>
                <a:ext uri="{FF2B5EF4-FFF2-40B4-BE49-F238E27FC236}">
                  <a16:creationId xmlns:a16="http://schemas.microsoft.com/office/drawing/2014/main" id="{BE9615AA-1EDD-4FC0-84CF-9805E9C78AA6}"/>
                </a:ext>
              </a:extLst>
            </xdr:cNvPr>
            <xdr:cNvSpPr txBox="1"/>
          </xdr:nvSpPr>
          <xdr:spPr>
            <a:xfrm>
              <a:off x="9096375" y="2676525"/>
              <a:ext cx="2505075" cy="1319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14:m>
                <m:oMathPara xmlns:m="http://schemas.openxmlformats.org/officeDocument/2006/math">
                  <m:oMathParaPr>
                    <m:jc m:val="centerGroup"/>
                  </m:oMathParaPr>
                  <m:oMath xmlns:m="http://schemas.openxmlformats.org/officeDocument/2006/math">
                    <m:acc>
                      <m:accPr>
                        <m:chr m:val="̅"/>
                        <m:ctrlPr>
                          <a:rPr lang="en-US" sz="3200" i="1">
                            <a:latin typeface="Cambria Math" panose="02040503050406030204" pitchFamily="18" charset="0"/>
                          </a:rPr>
                        </m:ctrlPr>
                      </m:accPr>
                      <m:e>
                        <m:r>
                          <a:rPr lang="en-US" sz="3200" b="0" i="1">
                            <a:latin typeface="Cambria Math" panose="02040503050406030204" pitchFamily="18" charset="0"/>
                          </a:rPr>
                          <m:t>𝑥</m:t>
                        </m:r>
                      </m:e>
                    </m:acc>
                    <m:r>
                      <a:rPr lang="en-US" sz="3200" b="0" i="1">
                        <a:latin typeface="Cambria Math" panose="02040503050406030204" pitchFamily="18" charset="0"/>
                      </a:rPr>
                      <m:t>=</m:t>
                    </m:r>
                    <m:f>
                      <m:fPr>
                        <m:ctrlPr>
                          <a:rPr lang="en-US" sz="3200" b="0" i="1">
                            <a:latin typeface="Cambria Math" panose="02040503050406030204" pitchFamily="18" charset="0"/>
                          </a:rPr>
                        </m:ctrlPr>
                      </m:fPr>
                      <m:num>
                        <m:r>
                          <m:rPr>
                            <m:sty m:val="p"/>
                          </m:rPr>
                          <a:rPr lang="el-GR" sz="3200" b="0" i="0">
                            <a:latin typeface="Cambria Math" panose="02040503050406030204" pitchFamily="18" charset="0"/>
                          </a:rPr>
                          <m:t>Σ</m:t>
                        </m:r>
                        <m:sSub>
                          <m:sSubPr>
                            <m:ctrlPr>
                              <a:rPr lang="el-GR" sz="3200" b="0" i="1">
                                <a:latin typeface="Cambria Math" panose="02040503050406030204" pitchFamily="18" charset="0"/>
                              </a:rPr>
                            </m:ctrlPr>
                          </m:sSubPr>
                          <m:e>
                            <m:r>
                              <a:rPr lang="en-US" sz="3200" b="0" i="1">
                                <a:latin typeface="Cambria Math" panose="02040503050406030204" pitchFamily="18" charset="0"/>
                              </a:rPr>
                              <m:t>𝑓</m:t>
                            </m:r>
                          </m:e>
                          <m:sub>
                            <m:r>
                              <a:rPr lang="en-US" sz="3200" b="0" i="1">
                                <a:latin typeface="Cambria Math" panose="02040503050406030204" pitchFamily="18" charset="0"/>
                              </a:rPr>
                              <m:t>𝑖</m:t>
                            </m:r>
                          </m:sub>
                        </m:sSub>
                        <m:sSub>
                          <m:sSubPr>
                            <m:ctrlPr>
                              <a:rPr lang="el-GR" sz="3200" b="0" i="1">
                                <a:latin typeface="Cambria Math" panose="02040503050406030204" pitchFamily="18" charset="0"/>
                              </a:rPr>
                            </m:ctrlPr>
                          </m:sSubPr>
                          <m:e>
                            <m:r>
                              <a:rPr lang="en-US" sz="3200" b="0" i="1">
                                <a:latin typeface="Cambria Math" panose="02040503050406030204" pitchFamily="18" charset="0"/>
                              </a:rPr>
                              <m:t>𝑥</m:t>
                            </m:r>
                          </m:e>
                          <m:sub>
                            <m:r>
                              <a:rPr lang="en-US" sz="3200" b="0" i="1">
                                <a:latin typeface="Cambria Math" panose="02040503050406030204" pitchFamily="18" charset="0"/>
                              </a:rPr>
                              <m:t>𝑖</m:t>
                            </m:r>
                          </m:sub>
                        </m:sSub>
                      </m:num>
                      <m:den>
                        <m:r>
                          <m:rPr>
                            <m:sty m:val="p"/>
                          </m:rPr>
                          <a:rPr lang="el-GR" sz="3200" b="0" i="0">
                            <a:latin typeface="Cambria Math" panose="02040503050406030204" pitchFamily="18" charset="0"/>
                          </a:rPr>
                          <m:t>Σ</m:t>
                        </m:r>
                        <m:sSub>
                          <m:sSubPr>
                            <m:ctrlPr>
                              <a:rPr lang="el-GR" sz="3200" b="0" i="1">
                                <a:latin typeface="Cambria Math" panose="02040503050406030204" pitchFamily="18" charset="0"/>
                              </a:rPr>
                            </m:ctrlPr>
                          </m:sSubPr>
                          <m:e>
                            <m:r>
                              <a:rPr lang="en-US" sz="3200" b="0" i="1">
                                <a:latin typeface="Cambria Math" panose="02040503050406030204" pitchFamily="18" charset="0"/>
                              </a:rPr>
                              <m:t>𝑓</m:t>
                            </m:r>
                          </m:e>
                          <m:sub>
                            <m:r>
                              <a:rPr lang="en-US" sz="3200" b="0" i="1">
                                <a:latin typeface="Cambria Math" panose="02040503050406030204" pitchFamily="18" charset="0"/>
                              </a:rPr>
                              <m:t>𝑖</m:t>
                            </m:r>
                          </m:sub>
                        </m:sSub>
                      </m:den>
                    </m:f>
                  </m:oMath>
                </m:oMathPara>
              </a14:m>
              <a:endParaRPr lang="en-US" sz="3200"/>
            </a:p>
          </xdr:txBody>
        </xdr:sp>
      </mc:Choice>
      <mc:Fallback>
        <xdr:sp macro="" textlink="">
          <xdr:nvSpPr>
            <xdr:cNvPr id="3" name="TextBox 2">
              <a:extLst>
                <a:ext uri="{FF2B5EF4-FFF2-40B4-BE49-F238E27FC236}">
                  <a16:creationId xmlns:a16="http://schemas.microsoft.com/office/drawing/2014/main" id="{BE9615AA-1EDD-4FC0-84CF-9805E9C78AA6}"/>
                </a:ext>
              </a:extLst>
            </xdr:cNvPr>
            <xdr:cNvSpPr txBox="1"/>
          </xdr:nvSpPr>
          <xdr:spPr>
            <a:xfrm>
              <a:off x="9096375" y="2676525"/>
              <a:ext cx="2505075" cy="1319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3200" b="0" i="0">
                  <a:latin typeface="Cambria Math" panose="02040503050406030204" pitchFamily="18" charset="0"/>
                </a:rPr>
                <a:t>𝑥 ̅=(</a:t>
              </a:r>
              <a:r>
                <a:rPr lang="el-GR" sz="3200" b="0" i="0">
                  <a:latin typeface="Cambria Math" panose="02040503050406030204" pitchFamily="18" charset="0"/>
                </a:rPr>
                <a:t>Σ</a:t>
              </a:r>
              <a:r>
                <a:rPr lang="en-US" sz="3200" b="0" i="0">
                  <a:latin typeface="Cambria Math" panose="02040503050406030204" pitchFamily="18" charset="0"/>
                </a:rPr>
                <a:t>𝑓</a:t>
              </a:r>
              <a:r>
                <a:rPr lang="el-GR" sz="3200" b="0" i="0">
                  <a:latin typeface="Cambria Math" panose="02040503050406030204" pitchFamily="18" charset="0"/>
                </a:rPr>
                <a:t>_</a:t>
              </a:r>
              <a:r>
                <a:rPr lang="en-US" sz="3200" b="0" i="0">
                  <a:latin typeface="Cambria Math" panose="02040503050406030204" pitchFamily="18" charset="0"/>
                </a:rPr>
                <a:t>𝑖</a:t>
              </a:r>
              <a:r>
                <a:rPr lang="el-GR" sz="3200" b="0" i="0">
                  <a:latin typeface="Cambria Math" panose="02040503050406030204" pitchFamily="18" charset="0"/>
                </a:rPr>
                <a:t> </a:t>
              </a:r>
              <a:r>
                <a:rPr lang="en-US" sz="3200" b="0" i="0">
                  <a:latin typeface="Cambria Math" panose="02040503050406030204" pitchFamily="18" charset="0"/>
                </a:rPr>
                <a:t>𝑥</a:t>
              </a:r>
              <a:r>
                <a:rPr lang="el-GR" sz="3200" b="0" i="0">
                  <a:latin typeface="Cambria Math" panose="02040503050406030204" pitchFamily="18" charset="0"/>
                </a:rPr>
                <a:t>_</a:t>
              </a:r>
              <a:r>
                <a:rPr lang="en-US" sz="3200" b="0" i="0">
                  <a:latin typeface="Cambria Math" panose="02040503050406030204" pitchFamily="18" charset="0"/>
                </a:rPr>
                <a:t>𝑖)/(</a:t>
              </a:r>
              <a:r>
                <a:rPr lang="el-GR" sz="3200" b="0" i="0">
                  <a:latin typeface="Cambria Math" panose="02040503050406030204" pitchFamily="18" charset="0"/>
                </a:rPr>
                <a:t>Σ</a:t>
              </a:r>
              <a:r>
                <a:rPr lang="en-US" sz="3200" b="0" i="0">
                  <a:latin typeface="Cambria Math" panose="02040503050406030204" pitchFamily="18" charset="0"/>
                </a:rPr>
                <a:t>𝑓</a:t>
              </a:r>
              <a:r>
                <a:rPr lang="el-GR" sz="3200" b="0" i="0">
                  <a:latin typeface="Cambria Math" panose="02040503050406030204" pitchFamily="18" charset="0"/>
                </a:rPr>
                <a:t>_</a:t>
              </a:r>
              <a:r>
                <a:rPr lang="en-US" sz="3200" b="0" i="0">
                  <a:latin typeface="Cambria Math" panose="02040503050406030204" pitchFamily="18" charset="0"/>
                </a:rPr>
                <a:t>𝑖 )</a:t>
              </a:r>
              <a:endParaRPr lang="en-US" sz="3200"/>
            </a:p>
          </xdr:txBody>
        </xdr:sp>
      </mc:Fallback>
    </mc:AlternateContent>
    <xdr:clientData/>
  </xdr:oneCellAnchor>
</xdr:wsDr>
</file>

<file path=xl/persons/person.xml><?xml version="1.0" encoding="utf-8"?>
<personList xmlns="http://schemas.microsoft.com/office/spreadsheetml/2018/threadedcomments" xmlns:x="http://schemas.openxmlformats.org/spreadsheetml/2006/main">
  <person displayName="Emmanouil Gonianakis" id="{959C6555-953A-40BE-AA5B-C78156C05217}" userId="Emmanouil Gonianakis" providerId="None"/>
</personList>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N8" dT="2020-10-29T15:38:51.46" personId="{959C6555-953A-40BE-AA5B-C78156C05217}" id="{69CD8C28-3F2B-4DDE-B377-B092FFD7F936}">
    <text>Πάντα η αθροιστική συχνότητα της τελευταίας τάξης είναι ίση με το πλήθος των παρατηρήσεων</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E3FE7-5CA7-4E96-8C45-89C690A56E0A}">
  <dimension ref="A1:D15"/>
  <sheetViews>
    <sheetView workbookViewId="0">
      <selection activeCell="B3" sqref="B3"/>
    </sheetView>
  </sheetViews>
  <sheetFormatPr defaultRowHeight="15" x14ac:dyDescent="0.25"/>
  <cols>
    <col min="1" max="1" width="26.7109375" bestFit="1" customWidth="1"/>
    <col min="2" max="2" width="12.7109375" bestFit="1" customWidth="1"/>
    <col min="3" max="3" width="26.7109375" bestFit="1" customWidth="1"/>
    <col min="4" max="4" width="12.7109375" bestFit="1" customWidth="1"/>
  </cols>
  <sheetData>
    <row r="1" spans="1:4" x14ac:dyDescent="0.25">
      <c r="A1" s="10" t="s">
        <v>0</v>
      </c>
      <c r="B1" s="10"/>
      <c r="C1" s="10" t="s">
        <v>1</v>
      </c>
      <c r="D1" s="10"/>
    </row>
    <row r="2" spans="1:4" x14ac:dyDescent="0.25">
      <c r="A2" s="8"/>
      <c r="B2" s="8"/>
      <c r="C2" s="8"/>
      <c r="D2" s="8"/>
    </row>
    <row r="3" spans="1:4" x14ac:dyDescent="0.25">
      <c r="A3" s="8" t="s">
        <v>46</v>
      </c>
      <c r="B3" s="8">
        <v>175.1</v>
      </c>
      <c r="C3" s="8" t="s">
        <v>46</v>
      </c>
      <c r="D3" s="8">
        <v>76.849999999999994</v>
      </c>
    </row>
    <row r="4" spans="1:4" x14ac:dyDescent="0.25">
      <c r="A4" s="8" t="s">
        <v>47</v>
      </c>
      <c r="B4" s="8">
        <v>3.6634036517683213</v>
      </c>
      <c r="C4" s="8" t="s">
        <v>47</v>
      </c>
      <c r="D4" s="8">
        <v>4.0570114746279886</v>
      </c>
    </row>
    <row r="5" spans="1:4" x14ac:dyDescent="0.25">
      <c r="A5" s="8" t="s">
        <v>12</v>
      </c>
      <c r="B5" s="8">
        <v>174</v>
      </c>
      <c r="C5" s="8" t="s">
        <v>12</v>
      </c>
      <c r="D5" s="8">
        <v>77.5</v>
      </c>
    </row>
    <row r="6" spans="1:4" x14ac:dyDescent="0.25">
      <c r="A6" s="8" t="s">
        <v>13</v>
      </c>
      <c r="B6" s="8">
        <v>173</v>
      </c>
      <c r="C6" s="8" t="s">
        <v>13</v>
      </c>
      <c r="D6" s="8">
        <v>90</v>
      </c>
    </row>
    <row r="7" spans="1:4" x14ac:dyDescent="0.25">
      <c r="A7" s="8" t="s">
        <v>48</v>
      </c>
      <c r="B7" s="8">
        <v>16.383239188749869</v>
      </c>
      <c r="C7" s="8" t="s">
        <v>48</v>
      </c>
      <c r="D7" s="8">
        <v>18.143506885529693</v>
      </c>
    </row>
    <row r="8" spans="1:4" x14ac:dyDescent="0.25">
      <c r="A8" s="8" t="s">
        <v>14</v>
      </c>
      <c r="B8" s="8">
        <v>268.41052631578947</v>
      </c>
      <c r="C8" s="8" t="s">
        <v>14</v>
      </c>
      <c r="D8" s="8">
        <v>329.18684210526334</v>
      </c>
    </row>
    <row r="9" spans="1:4" x14ac:dyDescent="0.25">
      <c r="A9" s="8" t="s">
        <v>49</v>
      </c>
      <c r="B9" s="8">
        <v>-0.81028895674368773</v>
      </c>
      <c r="C9" s="8" t="s">
        <v>49</v>
      </c>
      <c r="D9" s="8">
        <v>-0.52514669194659502</v>
      </c>
    </row>
    <row r="10" spans="1:4" x14ac:dyDescent="0.25">
      <c r="A10" s="8" t="s">
        <v>50</v>
      </c>
      <c r="B10" s="8">
        <v>-1.0984077531605246E-2</v>
      </c>
      <c r="C10" s="8" t="s">
        <v>50</v>
      </c>
      <c r="D10" s="8">
        <v>-7.8216643555253929E-2</v>
      </c>
    </row>
    <row r="11" spans="1:4" x14ac:dyDescent="0.25">
      <c r="A11" s="8" t="s">
        <v>51</v>
      </c>
      <c r="B11" s="8">
        <v>55</v>
      </c>
      <c r="C11" s="8" t="s">
        <v>51</v>
      </c>
      <c r="D11" s="8">
        <v>65</v>
      </c>
    </row>
    <row r="12" spans="1:4" x14ac:dyDescent="0.25">
      <c r="A12" s="8" t="s">
        <v>52</v>
      </c>
      <c r="B12" s="8">
        <v>146</v>
      </c>
      <c r="C12" s="8" t="s">
        <v>52</v>
      </c>
      <c r="D12" s="8">
        <v>45</v>
      </c>
    </row>
    <row r="13" spans="1:4" x14ac:dyDescent="0.25">
      <c r="A13" s="8" t="s">
        <v>53</v>
      </c>
      <c r="B13" s="8">
        <v>201</v>
      </c>
      <c r="C13" s="8" t="s">
        <v>53</v>
      </c>
      <c r="D13" s="8">
        <v>110</v>
      </c>
    </row>
    <row r="14" spans="1:4" x14ac:dyDescent="0.25">
      <c r="A14" s="8" t="s">
        <v>54</v>
      </c>
      <c r="B14" s="8">
        <v>3502</v>
      </c>
      <c r="C14" s="8" t="s">
        <v>54</v>
      </c>
      <c r="D14" s="8">
        <v>1537</v>
      </c>
    </row>
    <row r="15" spans="1:4" ht="15.75" thickBot="1" x14ac:dyDescent="0.3">
      <c r="A15" s="9" t="s">
        <v>55</v>
      </c>
      <c r="B15" s="9">
        <v>20</v>
      </c>
      <c r="C15" s="9" t="s">
        <v>55</v>
      </c>
      <c r="D15" s="9">
        <v>20</v>
      </c>
    </row>
  </sheetData>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F7E1E-4CC5-4A2B-81C4-CE99E0E81FDC}">
  <dimension ref="A1:N21"/>
  <sheetViews>
    <sheetView workbookViewId="0">
      <selection activeCell="D7" sqref="D7:D8"/>
    </sheetView>
  </sheetViews>
  <sheetFormatPr defaultRowHeight="15" x14ac:dyDescent="0.25"/>
  <cols>
    <col min="1" max="1" width="9.7109375" bestFit="1" customWidth="1"/>
    <col min="2" max="2" width="10.7109375" bestFit="1" customWidth="1"/>
    <col min="6" max="6" width="12.7109375" customWidth="1"/>
    <col min="7" max="7" width="11.85546875" bestFit="1" customWidth="1"/>
    <col min="10" max="10" width="12.85546875" customWidth="1"/>
    <col min="11" max="11" width="15.28515625" customWidth="1"/>
  </cols>
  <sheetData>
    <row r="1" spans="1:14" ht="75" x14ac:dyDescent="0.25">
      <c r="A1" t="s">
        <v>0</v>
      </c>
      <c r="B1" t="s">
        <v>1</v>
      </c>
      <c r="E1" s="1" t="s">
        <v>2</v>
      </c>
      <c r="F1" s="1" t="s">
        <v>3</v>
      </c>
      <c r="G1" s="1" t="s">
        <v>4</v>
      </c>
      <c r="H1" s="1" t="s">
        <v>5</v>
      </c>
      <c r="I1" s="1" t="s">
        <v>6</v>
      </c>
      <c r="J1" s="1" t="s">
        <v>7</v>
      </c>
      <c r="K1" s="1" t="s">
        <v>8</v>
      </c>
      <c r="L1" s="1" t="s">
        <v>9</v>
      </c>
      <c r="M1" s="1" t="s">
        <v>10</v>
      </c>
      <c r="N1" s="1" t="s">
        <v>11</v>
      </c>
    </row>
    <row r="2" spans="1:14" x14ac:dyDescent="0.25">
      <c r="A2">
        <v>215</v>
      </c>
      <c r="B2">
        <v>90</v>
      </c>
      <c r="E2">
        <f>MAX(A2:A21)</f>
        <v>215</v>
      </c>
      <c r="F2">
        <f>MAX(B2:B21)</f>
        <v>110</v>
      </c>
      <c r="G2">
        <f>MIN(A2:A21)</f>
        <v>146</v>
      </c>
      <c r="H2">
        <f>MIN(B2:B21)</f>
        <v>45</v>
      </c>
      <c r="I2">
        <f>E2-G2</f>
        <v>69</v>
      </c>
      <c r="J2">
        <f>F2-H2</f>
        <v>65</v>
      </c>
      <c r="K2">
        <f>AVERAGE(A2:A21)</f>
        <v>176.6</v>
      </c>
      <c r="L2">
        <f>AVERAGE(B2:B21)</f>
        <v>76.849999999999994</v>
      </c>
      <c r="M2">
        <f>A2-K$2</f>
        <v>38.400000000000006</v>
      </c>
      <c r="N2">
        <f>B2-L$2</f>
        <v>13.150000000000006</v>
      </c>
    </row>
    <row r="3" spans="1:14" x14ac:dyDescent="0.25">
      <c r="A3">
        <v>196</v>
      </c>
      <c r="B3">
        <v>105</v>
      </c>
      <c r="M3">
        <f t="shared" ref="M3:N21" si="0">A3-K$2</f>
        <v>19.400000000000006</v>
      </c>
      <c r="N3">
        <f t="shared" si="0"/>
        <v>28.150000000000006</v>
      </c>
    </row>
    <row r="4" spans="1:14" x14ac:dyDescent="0.25">
      <c r="A4">
        <v>156</v>
      </c>
      <c r="B4">
        <v>48</v>
      </c>
      <c r="M4">
        <f t="shared" si="0"/>
        <v>-20.599999999999994</v>
      </c>
      <c r="N4">
        <f t="shared" si="0"/>
        <v>-28.849999999999994</v>
      </c>
    </row>
    <row r="5" spans="1:14" x14ac:dyDescent="0.25">
      <c r="A5">
        <v>168</v>
      </c>
      <c r="B5">
        <v>70</v>
      </c>
      <c r="M5">
        <f t="shared" si="0"/>
        <v>-8.5999999999999943</v>
      </c>
      <c r="N5">
        <f t="shared" si="0"/>
        <v>-6.8499999999999943</v>
      </c>
    </row>
    <row r="6" spans="1:14" ht="60" x14ac:dyDescent="0.25">
      <c r="A6">
        <v>169</v>
      </c>
      <c r="B6">
        <v>75</v>
      </c>
      <c r="E6" t="s">
        <v>12</v>
      </c>
      <c r="F6" s="1" t="s">
        <v>13</v>
      </c>
      <c r="G6" t="s">
        <v>14</v>
      </c>
      <c r="H6" s="1" t="s">
        <v>15</v>
      </c>
      <c r="I6" s="1" t="s">
        <v>18</v>
      </c>
      <c r="J6" s="1" t="s">
        <v>19</v>
      </c>
      <c r="K6" s="1" t="s">
        <v>20</v>
      </c>
      <c r="M6">
        <f t="shared" si="0"/>
        <v>-7.5999999999999943</v>
      </c>
      <c r="N6">
        <f t="shared" si="0"/>
        <v>-1.8499999999999943</v>
      </c>
    </row>
    <row r="7" spans="1:14" x14ac:dyDescent="0.25">
      <c r="A7">
        <v>163</v>
      </c>
      <c r="B7">
        <v>62</v>
      </c>
      <c r="D7" t="s">
        <v>16</v>
      </c>
      <c r="E7">
        <f>MEDIAN(A2:A21)</f>
        <v>174</v>
      </c>
      <c r="F7" s="1" cm="1">
        <f t="array" ref="F7">_xlfn.MODE.MULT(A2:A21)</f>
        <v>173</v>
      </c>
      <c r="G7">
        <f>_xlfn.VAR.S(A2:A21)</f>
        <v>344.67368421052879</v>
      </c>
      <c r="H7">
        <f>_xlfn.STDEV.S(A2:A21)</f>
        <v>18.56538941715279</v>
      </c>
      <c r="I7">
        <f>SQRT(G7)</f>
        <v>18.56538941715279</v>
      </c>
      <c r="J7">
        <f>POWER(H7,2)</f>
        <v>344.67368421052885</v>
      </c>
      <c r="K7">
        <f>I7/K2</f>
        <v>0.10512678039157866</v>
      </c>
      <c r="M7">
        <f t="shared" si="0"/>
        <v>-13.599999999999994</v>
      </c>
      <c r="N7">
        <f t="shared" si="0"/>
        <v>-14.849999999999994</v>
      </c>
    </row>
    <row r="8" spans="1:14" x14ac:dyDescent="0.25">
      <c r="A8">
        <v>175</v>
      </c>
      <c r="B8">
        <v>82</v>
      </c>
      <c r="D8" t="s">
        <v>17</v>
      </c>
      <c r="E8">
        <f>MEDIAN(B2:B21)</f>
        <v>77.5</v>
      </c>
      <c r="F8" cm="1">
        <f t="array" ref="F8:F9">_xlfn.MODE.MULT(B2:B21)</f>
        <v>90</v>
      </c>
      <c r="G8">
        <f>_xlfn.VAR.S(B2:B21)</f>
        <v>329.18684210526334</v>
      </c>
      <c r="H8">
        <f>_xlfn.STDEV.S(B2:B21)</f>
        <v>18.143506885529693</v>
      </c>
      <c r="I8">
        <f>SQRT(G8)</f>
        <v>18.143506885529693</v>
      </c>
      <c r="J8">
        <f>POWER(H8,2)</f>
        <v>329.18684210526334</v>
      </c>
      <c r="K8">
        <f>I8/L2</f>
        <v>0.2360898748930344</v>
      </c>
      <c r="M8">
        <f t="shared" si="0"/>
        <v>-1.5999999999999943</v>
      </c>
      <c r="N8">
        <f t="shared" si="0"/>
        <v>5.1500000000000057</v>
      </c>
    </row>
    <row r="9" spans="1:14" x14ac:dyDescent="0.25">
      <c r="A9">
        <v>199</v>
      </c>
      <c r="B9">
        <v>95</v>
      </c>
      <c r="F9">
        <v>80</v>
      </c>
      <c r="M9">
        <f t="shared" si="0"/>
        <v>22.400000000000006</v>
      </c>
      <c r="N9">
        <f t="shared" si="0"/>
        <v>18.150000000000006</v>
      </c>
    </row>
    <row r="10" spans="1:14" x14ac:dyDescent="0.25">
      <c r="A10">
        <v>173</v>
      </c>
      <c r="B10">
        <v>80</v>
      </c>
      <c r="M10">
        <f t="shared" si="0"/>
        <v>-3.5999999999999943</v>
      </c>
      <c r="N10">
        <f t="shared" si="0"/>
        <v>3.1500000000000057</v>
      </c>
    </row>
    <row r="11" spans="1:14" x14ac:dyDescent="0.25">
      <c r="A11">
        <v>149</v>
      </c>
      <c r="B11">
        <v>45</v>
      </c>
      <c r="M11">
        <f t="shared" si="0"/>
        <v>-27.599999999999994</v>
      </c>
      <c r="N11">
        <f t="shared" si="0"/>
        <v>-31.849999999999994</v>
      </c>
    </row>
    <row r="12" spans="1:14" x14ac:dyDescent="0.25">
      <c r="A12">
        <v>181</v>
      </c>
      <c r="B12">
        <v>80</v>
      </c>
      <c r="M12">
        <f t="shared" si="0"/>
        <v>4.4000000000000057</v>
      </c>
      <c r="N12">
        <f t="shared" si="0"/>
        <v>3.1500000000000057</v>
      </c>
    </row>
    <row r="13" spans="1:14" x14ac:dyDescent="0.25">
      <c r="A13">
        <v>173</v>
      </c>
      <c r="B13">
        <v>74</v>
      </c>
      <c r="M13">
        <f t="shared" si="0"/>
        <v>-3.5999999999999943</v>
      </c>
      <c r="N13">
        <f t="shared" si="0"/>
        <v>-2.8499999999999943</v>
      </c>
    </row>
    <row r="14" spans="1:14" x14ac:dyDescent="0.25">
      <c r="A14">
        <v>158</v>
      </c>
      <c r="B14">
        <v>60</v>
      </c>
      <c r="M14">
        <f t="shared" si="0"/>
        <v>-18.599999999999994</v>
      </c>
      <c r="N14">
        <f t="shared" si="0"/>
        <v>-16.849999999999994</v>
      </c>
    </row>
    <row r="15" spans="1:14" x14ac:dyDescent="0.25">
      <c r="A15">
        <v>166</v>
      </c>
      <c r="B15">
        <v>68</v>
      </c>
      <c r="M15">
        <f t="shared" si="0"/>
        <v>-10.599999999999994</v>
      </c>
      <c r="N15">
        <f t="shared" si="0"/>
        <v>-8.8499999999999943</v>
      </c>
    </row>
    <row r="16" spans="1:14" x14ac:dyDescent="0.25">
      <c r="A16">
        <v>197</v>
      </c>
      <c r="B16">
        <v>96</v>
      </c>
      <c r="M16">
        <f t="shared" si="0"/>
        <v>20.400000000000006</v>
      </c>
      <c r="N16">
        <f t="shared" si="0"/>
        <v>19.150000000000006</v>
      </c>
    </row>
    <row r="17" spans="1:14" x14ac:dyDescent="0.25">
      <c r="A17">
        <v>201</v>
      </c>
      <c r="B17">
        <v>110</v>
      </c>
      <c r="M17">
        <f t="shared" si="0"/>
        <v>24.400000000000006</v>
      </c>
      <c r="N17">
        <f t="shared" si="0"/>
        <v>33.150000000000006</v>
      </c>
    </row>
    <row r="18" spans="1:14" x14ac:dyDescent="0.25">
      <c r="A18">
        <v>146</v>
      </c>
      <c r="B18">
        <v>50</v>
      </c>
      <c r="M18">
        <f t="shared" si="0"/>
        <v>-30.599999999999994</v>
      </c>
      <c r="N18">
        <f t="shared" si="0"/>
        <v>-26.849999999999994</v>
      </c>
    </row>
    <row r="19" spans="1:14" x14ac:dyDescent="0.25">
      <c r="A19">
        <v>178</v>
      </c>
      <c r="B19">
        <v>73</v>
      </c>
      <c r="M19">
        <f t="shared" si="0"/>
        <v>1.4000000000000057</v>
      </c>
      <c r="N19">
        <f t="shared" si="0"/>
        <v>-3.8499999999999943</v>
      </c>
    </row>
    <row r="20" spans="1:14" x14ac:dyDescent="0.25">
      <c r="A20">
        <v>177</v>
      </c>
      <c r="B20">
        <v>84</v>
      </c>
      <c r="M20">
        <f t="shared" si="0"/>
        <v>0.40000000000000568</v>
      </c>
      <c r="N20">
        <f t="shared" si="0"/>
        <v>7.1500000000000057</v>
      </c>
    </row>
    <row r="21" spans="1:14" x14ac:dyDescent="0.25">
      <c r="A21">
        <v>192</v>
      </c>
      <c r="B21">
        <v>90</v>
      </c>
      <c r="M21">
        <f t="shared" si="0"/>
        <v>15.400000000000006</v>
      </c>
      <c r="N21">
        <f t="shared" si="0"/>
        <v>13.150000000000006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7F938-CD6D-4103-BB29-2F49B2008CCC}">
  <dimension ref="A1:AA16"/>
  <sheetViews>
    <sheetView tabSelected="1" topLeftCell="F1" workbookViewId="0">
      <selection activeCell="N17" sqref="N17"/>
    </sheetView>
  </sheetViews>
  <sheetFormatPr defaultRowHeight="15" x14ac:dyDescent="0.25"/>
  <cols>
    <col min="5" max="5" width="11.85546875" bestFit="1" customWidth="1"/>
    <col min="12" max="12" width="15" customWidth="1"/>
    <col min="13" max="13" width="13.140625" customWidth="1"/>
    <col min="14" max="14" width="15.42578125" customWidth="1"/>
    <col min="15" max="15" width="15.5703125" customWidth="1"/>
    <col min="20" max="20" width="14.140625" customWidth="1"/>
  </cols>
  <sheetData>
    <row r="1" spans="1:27" ht="30" x14ac:dyDescent="0.25">
      <c r="A1" s="2" t="s">
        <v>21</v>
      </c>
      <c r="B1" s="2"/>
      <c r="D1" t="s">
        <v>22</v>
      </c>
      <c r="E1" t="s">
        <v>23</v>
      </c>
      <c r="F1" s="1" t="s">
        <v>24</v>
      </c>
      <c r="G1" s="1" t="s">
        <v>25</v>
      </c>
      <c r="J1" s="2" t="s">
        <v>26</v>
      </c>
      <c r="K1" s="2"/>
      <c r="L1" s="2"/>
      <c r="M1" s="2"/>
    </row>
    <row r="2" spans="1:27" ht="45" x14ac:dyDescent="0.25">
      <c r="A2">
        <v>15.1</v>
      </c>
      <c r="B2">
        <v>22.5</v>
      </c>
      <c r="D2">
        <f>COUNT(A2:B16)</f>
        <v>30</v>
      </c>
      <c r="E2">
        <f>MAX(A2:B16)-MIN(A2:B16)</f>
        <v>11.500000000000002</v>
      </c>
      <c r="F2">
        <v>6</v>
      </c>
      <c r="G2" s="3">
        <f>E2/F2</f>
        <v>1.916666666666667</v>
      </c>
      <c r="J2" s="2" t="s">
        <v>27</v>
      </c>
      <c r="K2" s="2"/>
      <c r="L2" t="s">
        <v>40</v>
      </c>
      <c r="M2" s="1" t="s">
        <v>28</v>
      </c>
      <c r="N2" s="1" t="s">
        <v>29</v>
      </c>
      <c r="O2" s="1" t="s">
        <v>30</v>
      </c>
      <c r="P2" s="1" t="s">
        <v>39</v>
      </c>
      <c r="Q2" s="1" t="s">
        <v>38</v>
      </c>
      <c r="R2" s="1" t="s">
        <v>41</v>
      </c>
      <c r="S2" s="1" t="s">
        <v>43</v>
      </c>
      <c r="T2" s="1" t="s">
        <v>44</v>
      </c>
      <c r="U2" s="1" t="s">
        <v>45</v>
      </c>
    </row>
    <row r="3" spans="1:27" x14ac:dyDescent="0.25">
      <c r="A3">
        <v>15.4</v>
      </c>
      <c r="B3">
        <v>22.7</v>
      </c>
      <c r="I3" t="s">
        <v>31</v>
      </c>
      <c r="J3">
        <v>15</v>
      </c>
      <c r="K3">
        <f>J3+2</f>
        <v>17</v>
      </c>
      <c r="L3">
        <f>COUNTIFS(A2:B16,"&gt;15",A2:B16,"&lt;17")</f>
        <v>5</v>
      </c>
      <c r="M3" s="6">
        <f>L3/$L$9</f>
        <v>0.16666666666666666</v>
      </c>
      <c r="N3">
        <f>L3</f>
        <v>5</v>
      </c>
      <c r="O3" s="6">
        <f>N3/$L$9</f>
        <v>0.16666666666666666</v>
      </c>
      <c r="P3">
        <f>(J3+K3)/2</f>
        <v>16</v>
      </c>
      <c r="Q3">
        <f>L3*P3</f>
        <v>80</v>
      </c>
      <c r="R3">
        <f>Q9/L9</f>
        <v>21.533333333333335</v>
      </c>
      <c r="S3">
        <f>L3*(P3-$R$3)^2</f>
        <v>153.08888888888899</v>
      </c>
      <c r="T3">
        <f>S9/(L9-1)</f>
        <v>14.257471264367817</v>
      </c>
      <c r="U3">
        <f>T3^(1/2)</f>
        <v>3.775906681098967</v>
      </c>
    </row>
    <row r="4" spans="1:27" x14ac:dyDescent="0.25">
      <c r="A4">
        <v>15.9</v>
      </c>
      <c r="B4">
        <v>23.4</v>
      </c>
      <c r="D4" t="s">
        <v>42</v>
      </c>
      <c r="E4" t="s">
        <v>14</v>
      </c>
      <c r="I4" t="s">
        <v>32</v>
      </c>
      <c r="J4">
        <f>K3</f>
        <v>17</v>
      </c>
      <c r="K4">
        <f>J4+2</f>
        <v>19</v>
      </c>
      <c r="L4">
        <f>COUNTIFS(A2:B16,"&gt;=17",A2:B16,"&lt;19")</f>
        <v>5</v>
      </c>
      <c r="M4" s="6">
        <f t="shared" ref="M4:M8" si="0">L4/$L$9</f>
        <v>0.16666666666666666</v>
      </c>
      <c r="N4">
        <f>N3+L4</f>
        <v>10</v>
      </c>
      <c r="O4" s="6">
        <f t="shared" ref="O4:O8" si="1">N4/$L$9</f>
        <v>0.33333333333333331</v>
      </c>
      <c r="P4">
        <f t="shared" ref="P4:P8" si="2">(J4+K4)/2</f>
        <v>18</v>
      </c>
      <c r="Q4">
        <f t="shared" ref="Q4:Q8" si="3">L4*P4</f>
        <v>90</v>
      </c>
      <c r="S4">
        <f t="shared" ref="S4:S8" si="4">L4*(P4-$R$3)^2</f>
        <v>62.422222222222281</v>
      </c>
      <c r="U4">
        <f>SQRT(T3)</f>
        <v>3.775906681098967</v>
      </c>
    </row>
    <row r="5" spans="1:27" x14ac:dyDescent="0.25">
      <c r="A5">
        <v>16</v>
      </c>
      <c r="B5">
        <v>23.5</v>
      </c>
      <c r="D5">
        <f>AVERAGE(A2:B16)</f>
        <v>21.366666666666667</v>
      </c>
      <c r="E5">
        <f>_xlfn.VAR.S(A2:B16)</f>
        <v>14.623678160919521</v>
      </c>
      <c r="I5" t="s">
        <v>33</v>
      </c>
      <c r="J5">
        <f t="shared" ref="J5:J8" si="5">K4</f>
        <v>19</v>
      </c>
      <c r="K5">
        <f t="shared" ref="K5:K8" si="6">J5+2</f>
        <v>21</v>
      </c>
      <c r="L5">
        <f>COUNTIFS(A2:B16,"&gt;=19",A2:B16,"&lt;21")</f>
        <v>3</v>
      </c>
      <c r="M5" s="6">
        <f t="shared" si="0"/>
        <v>0.1</v>
      </c>
      <c r="N5">
        <f t="shared" ref="N5:N8" si="7">N4+L5</f>
        <v>13</v>
      </c>
      <c r="O5" s="6">
        <f t="shared" si="1"/>
        <v>0.43333333333333335</v>
      </c>
      <c r="P5">
        <f t="shared" si="2"/>
        <v>20</v>
      </c>
      <c r="Q5">
        <f t="shared" si="3"/>
        <v>60</v>
      </c>
      <c r="S5">
        <f t="shared" si="4"/>
        <v>7.0533333333333488</v>
      </c>
    </row>
    <row r="6" spans="1:27" x14ac:dyDescent="0.25">
      <c r="A6">
        <v>16.3</v>
      </c>
      <c r="B6">
        <v>24.1</v>
      </c>
      <c r="I6" t="s">
        <v>34</v>
      </c>
      <c r="J6">
        <f t="shared" si="5"/>
        <v>21</v>
      </c>
      <c r="K6">
        <f t="shared" si="6"/>
        <v>23</v>
      </c>
      <c r="L6">
        <f>COUNTIFS(A2:B16,"&gt;=21",A2:B16,"&lt;23")</f>
        <v>4</v>
      </c>
      <c r="M6" s="6">
        <f t="shared" si="0"/>
        <v>0.13333333333333333</v>
      </c>
      <c r="N6">
        <f t="shared" si="7"/>
        <v>17</v>
      </c>
      <c r="O6" s="6">
        <f t="shared" si="1"/>
        <v>0.56666666666666665</v>
      </c>
      <c r="P6">
        <f t="shared" si="2"/>
        <v>22</v>
      </c>
      <c r="Q6">
        <f t="shared" si="3"/>
        <v>88</v>
      </c>
      <c r="S6">
        <f t="shared" si="4"/>
        <v>0.87111111111110495</v>
      </c>
    </row>
    <row r="7" spans="1:27" x14ac:dyDescent="0.25">
      <c r="A7">
        <v>17</v>
      </c>
      <c r="B7">
        <v>24.8</v>
      </c>
      <c r="I7" t="s">
        <v>35</v>
      </c>
      <c r="J7">
        <f t="shared" si="5"/>
        <v>23</v>
      </c>
      <c r="K7">
        <f t="shared" si="6"/>
        <v>25</v>
      </c>
      <c r="L7">
        <f>COUNTIFS(A2:B16,"&gt;=23",A2:B16,"&lt;25")</f>
        <v>5</v>
      </c>
      <c r="M7" s="6">
        <f t="shared" si="0"/>
        <v>0.16666666666666666</v>
      </c>
      <c r="N7">
        <f t="shared" si="7"/>
        <v>22</v>
      </c>
      <c r="O7" s="6">
        <f t="shared" si="1"/>
        <v>0.73333333333333328</v>
      </c>
      <c r="P7">
        <f t="shared" si="2"/>
        <v>24</v>
      </c>
      <c r="Q7">
        <f t="shared" si="3"/>
        <v>120</v>
      </c>
      <c r="S7">
        <f t="shared" si="4"/>
        <v>30.422222222222182</v>
      </c>
    </row>
    <row r="8" spans="1:27" x14ac:dyDescent="0.25">
      <c r="A8">
        <v>17.8</v>
      </c>
      <c r="B8">
        <v>24.8</v>
      </c>
      <c r="I8" t="s">
        <v>36</v>
      </c>
      <c r="J8">
        <f t="shared" si="5"/>
        <v>25</v>
      </c>
      <c r="K8">
        <f t="shared" si="6"/>
        <v>27</v>
      </c>
      <c r="L8">
        <f>COUNTIFS(A2:B16,"&gt;=25",A2:B16,"&lt;27")</f>
        <v>8</v>
      </c>
      <c r="M8" s="6">
        <f t="shared" si="0"/>
        <v>0.26666666666666666</v>
      </c>
      <c r="N8">
        <f t="shared" si="7"/>
        <v>30</v>
      </c>
      <c r="O8" s="6">
        <f t="shared" si="1"/>
        <v>1</v>
      </c>
      <c r="P8">
        <f t="shared" si="2"/>
        <v>26</v>
      </c>
      <c r="Q8">
        <f t="shared" si="3"/>
        <v>208</v>
      </c>
      <c r="S8">
        <f t="shared" si="4"/>
        <v>159.60888888888877</v>
      </c>
    </row>
    <row r="9" spans="1:27" x14ac:dyDescent="0.25">
      <c r="A9">
        <v>17.899999999999999</v>
      </c>
      <c r="B9">
        <v>25</v>
      </c>
      <c r="I9" s="4" t="s">
        <v>37</v>
      </c>
      <c r="J9" s="4"/>
      <c r="K9" s="4"/>
      <c r="L9" s="5">
        <f>SUM(L3:L8)</f>
        <v>30</v>
      </c>
      <c r="M9" s="7">
        <f>SUM(M3:M8)</f>
        <v>1</v>
      </c>
      <c r="N9" s="5"/>
      <c r="O9" s="5"/>
      <c r="P9" s="5"/>
      <c r="Q9" s="5">
        <f>SUM(Q3:Q8)</f>
        <v>646</v>
      </c>
      <c r="R9" s="5"/>
      <c r="S9" s="5">
        <f>SUM(S3:S8)</f>
        <v>413.4666666666667</v>
      </c>
      <c r="T9" s="5"/>
      <c r="U9" s="5"/>
      <c r="V9" s="5"/>
      <c r="W9" s="5"/>
      <c r="X9" s="5"/>
      <c r="Y9" s="5"/>
      <c r="Z9" s="5"/>
      <c r="AA9" s="5"/>
    </row>
    <row r="10" spans="1:27" x14ac:dyDescent="0.25">
      <c r="A10">
        <v>18.2</v>
      </c>
      <c r="B10">
        <v>25</v>
      </c>
    </row>
    <row r="11" spans="1:27" x14ac:dyDescent="0.25">
      <c r="A11">
        <v>18.5</v>
      </c>
      <c r="B11">
        <v>25.2</v>
      </c>
    </row>
    <row r="12" spans="1:27" x14ac:dyDescent="0.25">
      <c r="A12">
        <v>19</v>
      </c>
      <c r="B12">
        <v>25.4</v>
      </c>
    </row>
    <row r="13" spans="1:27" x14ac:dyDescent="0.25">
      <c r="A13">
        <v>19.3</v>
      </c>
      <c r="B13">
        <v>25.7</v>
      </c>
    </row>
    <row r="14" spans="1:27" x14ac:dyDescent="0.25">
      <c r="A14">
        <v>20.2</v>
      </c>
      <c r="B14">
        <v>26</v>
      </c>
    </row>
    <row r="15" spans="1:27" x14ac:dyDescent="0.25">
      <c r="A15">
        <v>21.5</v>
      </c>
      <c r="B15">
        <v>26.2</v>
      </c>
    </row>
    <row r="16" spans="1:27" x14ac:dyDescent="0.25">
      <c r="A16">
        <v>22</v>
      </c>
      <c r="B16">
        <v>26.6</v>
      </c>
    </row>
  </sheetData>
  <sortState xmlns:xlrd2="http://schemas.microsoft.com/office/spreadsheetml/2017/richdata2" ref="A2:B16">
    <sortCondition ref="A2"/>
  </sortState>
  <mergeCells count="4">
    <mergeCell ref="A1:B1"/>
    <mergeCell ref="J1:M1"/>
    <mergeCell ref="J2:K2"/>
    <mergeCell ref="I9:K9"/>
  </mergeCell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Φύλλα εργασίας</vt:lpstr>
      </vt:variant>
      <vt:variant>
        <vt:i4>3</vt:i4>
      </vt:variant>
    </vt:vector>
  </HeadingPairs>
  <TitlesOfParts>
    <vt:vector size="3" baseType="lpstr">
      <vt:lpstr>περιγραφικά στατιστικά</vt:lpstr>
      <vt:lpstr>Φύλλο1</vt:lpstr>
      <vt:lpstr>Φύλλο2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manosgon@gmail.com</dc:creator>
  <cp:lastModifiedBy>manosgon@gmail.com</cp:lastModifiedBy>
  <dcterms:created xsi:type="dcterms:W3CDTF">2020-10-29T14:56:30Z</dcterms:created>
  <dcterms:modified xsi:type="dcterms:W3CDTF">2020-10-29T18:08:14Z</dcterms:modified>
</cp:coreProperties>
</file>