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6555" windowHeight="640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Φύλλο1!$A$1:$J$51</definedName>
  </definedNames>
  <calcPr calcId="125725"/>
</workbook>
</file>

<file path=xl/calcChain.xml><?xml version="1.0" encoding="utf-8"?>
<calcChain xmlns="http://schemas.openxmlformats.org/spreadsheetml/2006/main">
  <c r="C16" i="1"/>
  <c r="I16" s="1"/>
  <c r="I26" s="1"/>
  <c r="H20"/>
  <c r="D35"/>
  <c r="C15"/>
  <c r="G24"/>
  <c r="H24"/>
  <c r="I24"/>
  <c r="E22"/>
  <c r="C22"/>
  <c r="E21"/>
  <c r="C21"/>
  <c r="E20"/>
  <c r="F20"/>
  <c r="F22"/>
  <c r="D34"/>
  <c r="D47"/>
  <c r="F21"/>
  <c r="G21"/>
  <c r="H21"/>
  <c r="G22"/>
  <c r="H22"/>
  <c r="G20"/>
  <c r="I22"/>
  <c r="I25"/>
  <c r="D44"/>
  <c r="B46" s="1"/>
  <c r="D46" l="1"/>
  <c r="D48" s="1"/>
  <c r="D50" s="1"/>
  <c r="D51" s="1"/>
  <c r="B48"/>
  <c r="B29"/>
  <c r="F29" s="1"/>
  <c r="G29" s="1"/>
  <c r="I29" s="1"/>
  <c r="I31" s="1"/>
  <c r="I32" s="1"/>
  <c r="D20" l="1"/>
  <c r="B20" s="1"/>
  <c r="D21"/>
  <c r="B21" s="1"/>
  <c r="D22"/>
  <c r="B22" s="1"/>
  <c r="F35"/>
  <c r="H35" s="1"/>
  <c r="F34"/>
  <c r="H34" s="1"/>
  <c r="H36" l="1"/>
</calcChain>
</file>

<file path=xl/sharedStrings.xml><?xml version="1.0" encoding="utf-8"?>
<sst xmlns="http://schemas.openxmlformats.org/spreadsheetml/2006/main" count="90" uniqueCount="56">
  <si>
    <t>ΕΞΟΔΑ</t>
  </si>
  <si>
    <t>ΕΡΓ 1</t>
  </si>
  <si>
    <t>ΕΡΓ 2</t>
  </si>
  <si>
    <t>ΕΡΓ 3</t>
  </si>
  <si>
    <t>ΛΟΙΠΑ ΕΞΟΔΑ</t>
  </si>
  <si>
    <t>ΚΑΘΑΡΟ</t>
  </si>
  <si>
    <t xml:space="preserve">ΙΚΑ </t>
  </si>
  <si>
    <t>ΜΙΚΤΟ</t>
  </si>
  <si>
    <t>ΕΡΓ. ΕΙΣΦ</t>
  </si>
  <si>
    <t>ΣΥΝΟΛΟ ΕΞΟΔΩΝ</t>
  </si>
  <si>
    <t>Ομορυθ. Εταίρος 1</t>
  </si>
  <si>
    <t>=</t>
  </si>
  <si>
    <t>Ομορυθ. Εταίρος 2</t>
  </si>
  <si>
    <t>Χ</t>
  </si>
  <si>
    <t>Ευρώ/μήνα</t>
  </si>
  <si>
    <t>(Μικτά)</t>
  </si>
  <si>
    <t>ΛΥΣΗ</t>
  </si>
  <si>
    <t>Σημ.</t>
  </si>
  <si>
    <t>Οι εισφορές σε ασφαλιστικά ταμεία έχουν ως εξής:</t>
  </si>
  <si>
    <t>Εργαζ.</t>
  </si>
  <si>
    <t>Εργοδ.</t>
  </si>
  <si>
    <t>ΟΑΕΕ</t>
  </si>
  <si>
    <t>Φόρος</t>
  </si>
  <si>
    <t>ΕΣΟΔΑ</t>
  </si>
  <si>
    <t>Ετησιο</t>
  </si>
  <si>
    <t>Κλιμάκια Μισθού</t>
  </si>
  <si>
    <t>Μηνιαίο (/14)</t>
  </si>
  <si>
    <t>ΙΚΑ-ETAM:</t>
  </si>
  <si>
    <r>
      <t xml:space="preserve">ΚΑΘΑΡΟ ΦΟΡΟΛΟΓΗΤΕΟ ΕΙΣΟΔΗΜΑ </t>
    </r>
    <r>
      <rPr>
        <b/>
        <sz val="14"/>
        <color indexed="8"/>
        <rFont val="Calibri"/>
        <family val="2"/>
        <charset val="161"/>
      </rPr>
      <t>ΟΕ</t>
    </r>
  </si>
  <si>
    <t xml:space="preserve">    -Καθαρά</t>
  </si>
  <si>
    <t>με ποσοστό συμμετοχής</t>
  </si>
  <si>
    <t>Έχει διάφορα άλλα έξοδα (Ενοίκιο, ΔΕΗ, ΟΑΕΕ κλπ):</t>
  </si>
  <si>
    <t>Ζητείται:</t>
  </si>
  <si>
    <t>Σύνολο καθαρού ετήσιου μισθού</t>
  </si>
  <si>
    <t>ΣΥΝΟΛΟ ΦΟΡΟΥ ΟΕ</t>
  </si>
  <si>
    <t>Συνολική αξία εκδοθέντων τιμολογίων έτους:</t>
  </si>
  <si>
    <t>Ευρώ</t>
  </si>
  <si>
    <t>Η ΟΕ απασχολεί 3 υπαλλήλους με μηνιαίο μισθό:</t>
  </si>
  <si>
    <t>ΚΑΘΑΡΑ ΕΣΟΔΑ ΟΕ ΠΟΥ ΜΟΙΡΑΖΟΝΤΑΙ ΟΙ ΕΤΕΡΟΙ</t>
  </si>
  <si>
    <t>ΣΥΝΟΛΟ ΜΗΝΑ</t>
  </si>
  <si>
    <t>ΣΥΝΟΛΟ ΕΤΟΥΣ</t>
  </si>
  <si>
    <t>Μείωση φόρου</t>
  </si>
  <si>
    <r>
      <t xml:space="preserve">ΑΣΚΗΣΗ ΦΟΡΟΛΟΓΙΑΣ </t>
    </r>
    <r>
      <rPr>
        <b/>
        <i/>
        <sz val="18"/>
        <color indexed="8"/>
        <rFont val="Calibri"/>
        <family val="2"/>
        <charset val="161"/>
      </rPr>
      <t>"ΟΕ"</t>
    </r>
  </si>
  <si>
    <t>Μια ΟΕ παροχής υπηρεσιών, τηρεί απλογραφικά βιβλία και έχει δύο ομόρρυθμους εταίρους με τα κάτωθι ποσοστά συμμετοχής:</t>
  </si>
  <si>
    <t>ΦΜΥ*</t>
  </si>
  <si>
    <t>*Υπολογισμός ΦΜΥ σύμφωνα με κλίμακα</t>
  </si>
  <si>
    <t>(Συμπεριλαμβανομένου ΦΠΑ 23%)</t>
  </si>
  <si>
    <t>Να υπολογισθεί ο συνολικός Φόρος για την εταιρεία καθώς και η καθαρή αμοιβή και η συνολική φορολογική υποχρέωση για κάθε εταίρο</t>
  </si>
  <si>
    <r>
      <t xml:space="preserve">Τα παραπάνω καθαρά κέρδη δηλώνονται στο Ε1 του κάθε εταίρου, στον Πίνακα 6, αλλά μόνο για τις ανάγκες προσδιορισμού του εισοδήματος με "Αντικειμενικό τρόπο" και συνεπώς </t>
    </r>
    <r>
      <rPr>
        <b/>
        <i/>
        <u/>
        <sz val="10"/>
        <color indexed="8"/>
        <rFont val="Arial"/>
        <family val="2"/>
        <charset val="161"/>
      </rPr>
      <t xml:space="preserve">δεν έχουν καμία επιπλέον φορολογική επιβάρυνση επί αυτού του καθαρού ποσού </t>
    </r>
    <r>
      <rPr>
        <b/>
        <i/>
        <u/>
        <sz val="8"/>
        <color indexed="8"/>
        <rFont val="Arial"/>
        <family val="2"/>
        <charset val="161"/>
      </rPr>
      <t>(εκτός από την επιπλέον Ειδική Εισφορά Αλληλεγγύης όπως υπολογίζεται από τους πίνακες της ΕΕΑ)</t>
    </r>
    <r>
      <rPr>
        <i/>
        <sz val="8"/>
        <color indexed="8"/>
        <rFont val="Calibri"/>
        <family val="2"/>
        <charset val="161"/>
      </rPr>
      <t xml:space="preserve">. </t>
    </r>
  </si>
  <si>
    <t xml:space="preserve"> ΦΟΡΟΣ ΕΙΣΟΔΗΜΑΤΟΣ ΟΕ</t>
  </si>
  <si>
    <t xml:space="preserve"> -Με ΦΠΑ (24%)</t>
  </si>
  <si>
    <t>Τα οικονομικά δεδομένα της επιχείρησης για το έτος 2018 έχουν ως ακολούθως:</t>
  </si>
  <si>
    <t xml:space="preserve">ΣΥΝΟΛΙΚΗ ΦΟΡΟΛΟΓΙΚΗ ΕΠΙΒΑΡΥΝΣΗ </t>
  </si>
  <si>
    <t>ΠΡΟΚΑΤΑΒΟΛΗ ΦΟΡΟΥ Ο.Ε.</t>
  </si>
  <si>
    <t>ΤΕΛΟΣ ΕΠΙΤΗΔΕΥΜΑΤΟΣ Ο.Ε.</t>
  </si>
  <si>
    <t>(Συμπεριλαμβανομένου ΦΠΑ 24%)</t>
  </si>
</sst>
</file>

<file path=xl/styles.xml><?xml version="1.0" encoding="utf-8"?>
<styleSheet xmlns="http://schemas.openxmlformats.org/spreadsheetml/2006/main">
  <numFmts count="1">
    <numFmt numFmtId="164" formatCode="#,##0.0"/>
  </numFmts>
  <fonts count="35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u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i/>
      <u/>
      <sz val="10"/>
      <color indexed="8"/>
      <name val="Calibri"/>
      <family val="2"/>
      <charset val="161"/>
    </font>
    <font>
      <b/>
      <i/>
      <sz val="12"/>
      <color indexed="8"/>
      <name val="Calibri"/>
      <family val="2"/>
      <charset val="161"/>
    </font>
    <font>
      <sz val="8"/>
      <name val="Calibri"/>
      <family val="2"/>
      <charset val="161"/>
    </font>
    <font>
      <b/>
      <i/>
      <sz val="10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i/>
      <sz val="14"/>
      <color indexed="8"/>
      <name val="Calibri"/>
      <family val="2"/>
      <charset val="161"/>
    </font>
    <font>
      <i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i/>
      <sz val="11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i/>
      <sz val="9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i/>
      <sz val="10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name val="Calibri"/>
      <family val="2"/>
      <charset val="161"/>
    </font>
    <font>
      <b/>
      <i/>
      <u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i/>
      <sz val="18"/>
      <color indexed="8"/>
      <name val="Calibri"/>
      <family val="2"/>
      <charset val="161"/>
    </font>
    <font>
      <b/>
      <i/>
      <u/>
      <sz val="10"/>
      <color indexed="8"/>
      <name val="Arial"/>
      <family val="2"/>
      <charset val="161"/>
    </font>
    <font>
      <b/>
      <i/>
      <u/>
      <sz val="8"/>
      <color indexed="8"/>
      <name val="Arial"/>
      <family val="2"/>
      <charset val="161"/>
    </font>
    <font>
      <i/>
      <sz val="8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rgb="FFFF0000"/>
      <name val="Calibri"/>
      <family val="2"/>
      <charset val="161"/>
    </font>
    <font>
      <b/>
      <i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1">
    <xf numFmtId="0" fontId="0" fillId="0" borderId="0" xfId="0"/>
    <xf numFmtId="9" fontId="2" fillId="0" borderId="0" xfId="1" applyFont="1"/>
    <xf numFmtId="3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1" xfId="0" applyNumberFormat="1" applyBorder="1"/>
    <xf numFmtId="0" fontId="0" fillId="0" borderId="0" xfId="0" applyAlignment="1">
      <alignment horizontal="center"/>
    </xf>
    <xf numFmtId="3" fontId="3" fillId="0" borderId="0" xfId="0" applyNumberFormat="1" applyFont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164" fontId="0" fillId="0" borderId="0" xfId="0" applyNumberFormat="1"/>
    <xf numFmtId="3" fontId="0" fillId="0" borderId="0" xfId="0" applyNumberFormat="1" applyBorder="1"/>
    <xf numFmtId="0" fontId="5" fillId="0" borderId="2" xfId="0" applyFont="1" applyBorder="1" applyAlignment="1">
      <alignment horizontal="center" wrapText="1"/>
    </xf>
    <xf numFmtId="0" fontId="3" fillId="0" borderId="0" xfId="0" applyFont="1"/>
    <xf numFmtId="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3" fontId="3" fillId="0" borderId="4" xfId="0" applyNumberFormat="1" applyFont="1" applyFill="1" applyBorder="1"/>
    <xf numFmtId="0" fontId="3" fillId="0" borderId="2" xfId="0" applyFont="1" applyFill="1" applyBorder="1" applyAlignment="1">
      <alignment horizontal="center"/>
    </xf>
    <xf numFmtId="9" fontId="1" fillId="0" borderId="0" xfId="1" applyFont="1"/>
    <xf numFmtId="3" fontId="3" fillId="0" borderId="2" xfId="0" applyNumberFormat="1" applyFont="1" applyFill="1" applyBorder="1"/>
    <xf numFmtId="0" fontId="16" fillId="0" borderId="0" xfId="0" applyFont="1"/>
    <xf numFmtId="3" fontId="16" fillId="0" borderId="2" xfId="0" applyNumberFormat="1" applyFont="1" applyFill="1" applyBorder="1"/>
    <xf numFmtId="3" fontId="17" fillId="0" borderId="0" xfId="0" applyNumberFormat="1" applyFont="1"/>
    <xf numFmtId="0" fontId="1" fillId="0" borderId="0" xfId="0" applyFont="1"/>
    <xf numFmtId="9" fontId="15" fillId="0" borderId="0" xfId="1" applyFont="1"/>
    <xf numFmtId="0" fontId="5" fillId="0" borderId="0" xfId="0" applyFont="1" applyAlignment="1">
      <alignment horizontal="center" vertical="center" wrapText="1"/>
    </xf>
    <xf numFmtId="3" fontId="18" fillId="0" borderId="0" xfId="0" applyNumberFormat="1" applyFont="1"/>
    <xf numFmtId="9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top"/>
    </xf>
    <xf numFmtId="0" fontId="19" fillId="0" borderId="0" xfId="0" applyFont="1"/>
    <xf numFmtId="0" fontId="18" fillId="0" borderId="0" xfId="0" applyFont="1"/>
    <xf numFmtId="9" fontId="19" fillId="0" borderId="0" xfId="1" applyFont="1"/>
    <xf numFmtId="9" fontId="23" fillId="0" borderId="0" xfId="1" applyFont="1" applyBorder="1"/>
    <xf numFmtId="0" fontId="0" fillId="0" borderId="0" xfId="0" applyBorder="1" applyAlignment="1">
      <alignment horizontal="center"/>
    </xf>
    <xf numFmtId="3" fontId="16" fillId="0" borderId="5" xfId="0" applyNumberFormat="1" applyFont="1" applyFill="1" applyBorder="1"/>
    <xf numFmtId="3" fontId="0" fillId="0" borderId="6" xfId="0" applyNumberFormat="1" applyBorder="1"/>
    <xf numFmtId="0" fontId="3" fillId="0" borderId="7" xfId="0" applyFont="1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24" fillId="0" borderId="0" xfId="0" applyFont="1" applyBorder="1"/>
    <xf numFmtId="0" fontId="19" fillId="0" borderId="7" xfId="0" applyFont="1" applyFill="1" applyBorder="1"/>
    <xf numFmtId="0" fontId="29" fillId="0" borderId="0" xfId="0" applyFont="1" applyFill="1" applyBorder="1"/>
    <xf numFmtId="3" fontId="9" fillId="0" borderId="4" xfId="0" applyNumberFormat="1" applyFont="1" applyFill="1" applyBorder="1"/>
    <xf numFmtId="0" fontId="29" fillId="0" borderId="8" xfId="0" applyFont="1" applyFill="1" applyBorder="1"/>
    <xf numFmtId="0" fontId="6" fillId="0" borderId="7" xfId="0" applyFont="1" applyFill="1" applyBorder="1"/>
    <xf numFmtId="0" fontId="19" fillId="0" borderId="1" xfId="0" applyFont="1" applyFill="1" applyBorder="1" applyAlignment="1">
      <alignment horizontal="center" wrapText="1"/>
    </xf>
    <xf numFmtId="0" fontId="29" fillId="0" borderId="7" xfId="0" applyFont="1" applyFill="1" applyBorder="1"/>
    <xf numFmtId="3" fontId="19" fillId="0" borderId="0" xfId="0" applyNumberFormat="1" applyFont="1" applyFill="1" applyBorder="1"/>
    <xf numFmtId="9" fontId="19" fillId="0" borderId="0" xfId="1" applyFont="1" applyFill="1" applyBorder="1"/>
    <xf numFmtId="0" fontId="19" fillId="0" borderId="1" xfId="0" applyFont="1" applyFill="1" applyBorder="1"/>
    <xf numFmtId="9" fontId="19" fillId="0" borderId="1" xfId="1" applyFont="1" applyFill="1" applyBorder="1"/>
    <xf numFmtId="1" fontId="19" fillId="0" borderId="1" xfId="0" applyNumberFormat="1" applyFont="1" applyFill="1" applyBorder="1"/>
    <xf numFmtId="0" fontId="19" fillId="0" borderId="0" xfId="0" applyFont="1" applyFill="1" applyBorder="1" applyAlignment="1">
      <alignment horizontal="center"/>
    </xf>
    <xf numFmtId="3" fontId="19" fillId="0" borderId="1" xfId="0" applyNumberFormat="1" applyFont="1" applyFill="1" applyBorder="1"/>
    <xf numFmtId="0" fontId="19" fillId="0" borderId="0" xfId="0" applyFont="1" applyFill="1" applyBorder="1"/>
    <xf numFmtId="0" fontId="29" fillId="0" borderId="9" xfId="0" applyFont="1" applyFill="1" applyBorder="1"/>
    <xf numFmtId="0" fontId="2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29" fillId="0" borderId="10" xfId="0" applyFont="1" applyFill="1" applyBorder="1"/>
    <xf numFmtId="0" fontId="7" fillId="0" borderId="0" xfId="0" applyFont="1" applyFill="1"/>
    <xf numFmtId="3" fontId="7" fillId="0" borderId="4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3" fontId="7" fillId="0" borderId="0" xfId="0" applyNumberFormat="1" applyFont="1" applyFill="1" applyBorder="1"/>
    <xf numFmtId="0" fontId="0" fillId="0" borderId="0" xfId="0" applyFill="1" applyBorder="1"/>
    <xf numFmtId="3" fontId="7" fillId="0" borderId="1" xfId="0" applyNumberFormat="1" applyFont="1" applyFill="1" applyBorder="1"/>
    <xf numFmtId="0" fontId="21" fillId="0" borderId="0" xfId="0" applyFont="1" applyBorder="1" applyAlignment="1">
      <alignment horizontal="left" vertical="top" wrapText="1"/>
    </xf>
    <xf numFmtId="3" fontId="30" fillId="0" borderId="0" xfId="0" applyNumberFormat="1" applyFont="1" applyBorder="1" applyAlignment="1">
      <alignment horizontal="left" vertical="top" wrapText="1"/>
    </xf>
    <xf numFmtId="3" fontId="31" fillId="0" borderId="0" xfId="0" applyNumberFormat="1" applyFont="1" applyBorder="1" applyAlignment="1">
      <alignment horizontal="left" vertical="top" wrapText="1"/>
    </xf>
    <xf numFmtId="3" fontId="32" fillId="0" borderId="0" xfId="0" applyNumberFormat="1" applyFont="1" applyFill="1" applyBorder="1"/>
    <xf numFmtId="3" fontId="33" fillId="0" borderId="4" xfId="0" applyNumberFormat="1" applyFont="1" applyFill="1" applyBorder="1"/>
    <xf numFmtId="0" fontId="33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40" zoomScale="120" zoomScaleNormal="110" workbookViewId="0">
      <selection activeCell="F15" sqref="F15"/>
    </sheetView>
  </sheetViews>
  <sheetFormatPr defaultRowHeight="15"/>
  <cols>
    <col min="1" max="1" width="17.42578125" customWidth="1"/>
    <col min="2" max="2" width="9.28515625" customWidth="1"/>
    <col min="4" max="4" width="11.140625" customWidth="1"/>
    <col min="5" max="5" width="8.85546875" customWidth="1"/>
    <col min="6" max="6" width="9.5703125" customWidth="1"/>
    <col min="7" max="7" width="11.7109375" customWidth="1"/>
    <col min="8" max="8" width="9" customWidth="1"/>
    <col min="9" max="9" width="11.28515625" customWidth="1"/>
    <col min="10" max="10" width="2.85546875" customWidth="1"/>
  </cols>
  <sheetData>
    <row r="1" spans="1:10" s="12" customFormat="1" ht="21.75" customHeight="1">
      <c r="A1" s="82" t="s">
        <v>42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30.75" customHeight="1">
      <c r="A2" s="88" t="s">
        <v>43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t="s">
        <v>10</v>
      </c>
      <c r="C3" t="s">
        <v>30</v>
      </c>
      <c r="F3" s="34">
        <v>0.65</v>
      </c>
      <c r="H3" s="31"/>
    </row>
    <row r="4" spans="1:10">
      <c r="A4" t="s">
        <v>12</v>
      </c>
      <c r="C4" t="s">
        <v>30</v>
      </c>
      <c r="F4" s="31">
        <v>0.35</v>
      </c>
      <c r="H4" s="31"/>
    </row>
    <row r="5" spans="1:10">
      <c r="A5" s="30" t="s">
        <v>51</v>
      </c>
    </row>
    <row r="6" spans="1:10">
      <c r="A6" s="30" t="s">
        <v>35</v>
      </c>
      <c r="E6" s="2">
        <v>247500</v>
      </c>
      <c r="F6" s="38" t="s">
        <v>36</v>
      </c>
      <c r="G6" s="38" t="s">
        <v>55</v>
      </c>
    </row>
    <row r="7" spans="1:10">
      <c r="A7" t="s">
        <v>37</v>
      </c>
      <c r="F7" s="2">
        <v>950</v>
      </c>
      <c r="G7" s="38" t="s">
        <v>14</v>
      </c>
      <c r="H7" t="s">
        <v>15</v>
      </c>
    </row>
    <row r="8" spans="1:10">
      <c r="A8" t="s">
        <v>31</v>
      </c>
      <c r="F8" s="2">
        <v>1300</v>
      </c>
      <c r="G8" s="38" t="s">
        <v>14</v>
      </c>
    </row>
    <row r="9" spans="1:10" ht="30.75" customHeight="1">
      <c r="A9" s="37" t="s">
        <v>32</v>
      </c>
      <c r="B9" s="86" t="s">
        <v>47</v>
      </c>
      <c r="C9" s="86"/>
      <c r="D9" s="86"/>
      <c r="E9" s="86"/>
      <c r="F9" s="86"/>
      <c r="G9" s="86"/>
      <c r="H9" s="86"/>
      <c r="I9" s="86"/>
    </row>
    <row r="10" spans="1:10" ht="14.25" customHeight="1">
      <c r="A10" s="47" t="s">
        <v>17</v>
      </c>
      <c r="B10" s="38" t="s">
        <v>18</v>
      </c>
      <c r="C10" s="39"/>
      <c r="D10" s="39"/>
      <c r="E10" s="39"/>
      <c r="F10" s="39"/>
      <c r="G10" s="35"/>
      <c r="H10" s="36"/>
      <c r="I10" s="36"/>
    </row>
    <row r="11" spans="1:10">
      <c r="B11" s="38" t="s">
        <v>27</v>
      </c>
      <c r="C11" s="40">
        <v>0.15</v>
      </c>
      <c r="D11" s="38" t="s">
        <v>19</v>
      </c>
      <c r="E11" s="40">
        <v>0.3</v>
      </c>
      <c r="F11" s="38" t="s">
        <v>20</v>
      </c>
    </row>
    <row r="12" spans="1:10">
      <c r="B12" s="38" t="s">
        <v>21</v>
      </c>
      <c r="C12" s="38">
        <v>200</v>
      </c>
      <c r="D12" s="38" t="s">
        <v>14</v>
      </c>
      <c r="E12" s="38"/>
      <c r="F12" s="38"/>
    </row>
    <row r="13" spans="1:10" ht="15.75">
      <c r="A13" s="87" t="s">
        <v>16</v>
      </c>
      <c r="B13" s="87"/>
      <c r="C13" s="87"/>
      <c r="D13" s="87"/>
      <c r="E13" s="87"/>
      <c r="F13" s="87"/>
      <c r="G13" s="87"/>
    </row>
    <row r="14" spans="1:10" s="21" customFormat="1" ht="19.5" customHeight="1" thickBot="1">
      <c r="A14" s="20" t="s">
        <v>23</v>
      </c>
      <c r="C14" s="22"/>
      <c r="D14" s="32"/>
      <c r="E14" s="32"/>
      <c r="F14" s="32"/>
      <c r="H14" s="32"/>
      <c r="I14" s="32"/>
    </row>
    <row r="15" spans="1:10">
      <c r="A15" s="33" t="s">
        <v>50</v>
      </c>
      <c r="C15" s="2">
        <f>+E6</f>
        <v>247500</v>
      </c>
      <c r="E15" s="2"/>
      <c r="G15" s="2"/>
      <c r="I15" s="43"/>
    </row>
    <row r="16" spans="1:10">
      <c r="A16" s="33" t="s">
        <v>29</v>
      </c>
      <c r="C16" s="2">
        <f>+C15/1.24</f>
        <v>199596.77419354839</v>
      </c>
      <c r="D16" s="2"/>
      <c r="E16" s="2"/>
      <c r="G16" s="2"/>
      <c r="I16" s="28">
        <f>+C16</f>
        <v>199596.77419354839</v>
      </c>
    </row>
    <row r="17" spans="1:10" ht="11.25" customHeight="1">
      <c r="I17" s="8"/>
    </row>
    <row r="18" spans="1:10">
      <c r="A18" s="3" t="s">
        <v>0</v>
      </c>
      <c r="I18" s="8"/>
    </row>
    <row r="19" spans="1:10" s="4" customFormat="1" ht="25.5">
      <c r="B19" s="22" t="s">
        <v>5</v>
      </c>
      <c r="C19" s="22" t="s">
        <v>6</v>
      </c>
      <c r="D19" s="22" t="s">
        <v>44</v>
      </c>
      <c r="E19" s="22" t="s">
        <v>7</v>
      </c>
      <c r="F19" s="22" t="s">
        <v>8</v>
      </c>
      <c r="G19" s="32" t="s">
        <v>39</v>
      </c>
      <c r="H19" s="32" t="s">
        <v>40</v>
      </c>
      <c r="I19" s="16"/>
    </row>
    <row r="20" spans="1:10">
      <c r="A20" t="s">
        <v>1</v>
      </c>
      <c r="B20" s="7">
        <f>+E20-C20-D20</f>
        <v>765.56428571428569</v>
      </c>
      <c r="C20" s="2">
        <v>142.5</v>
      </c>
      <c r="D20" s="2">
        <f>+$D$51</f>
        <v>41.935714285714276</v>
      </c>
      <c r="E20" s="2">
        <f>+$F$7</f>
        <v>950</v>
      </c>
      <c r="F20" s="2">
        <f>+E20*0.3</f>
        <v>285</v>
      </c>
      <c r="G20" s="2">
        <f>+E20+F20</f>
        <v>1235</v>
      </c>
      <c r="H20" s="2">
        <f>+G20*14</f>
        <v>17290</v>
      </c>
      <c r="I20" s="9"/>
    </row>
    <row r="21" spans="1:10">
      <c r="A21" t="s">
        <v>2</v>
      </c>
      <c r="B21" s="7">
        <f>+E21-C21-D21</f>
        <v>765.56428571428569</v>
      </c>
      <c r="C21" s="2">
        <f>+E21*$C$11</f>
        <v>142.5</v>
      </c>
      <c r="D21" s="2">
        <f>+$D$51</f>
        <v>41.935714285714276</v>
      </c>
      <c r="E21" s="2">
        <f>+$F$7</f>
        <v>950</v>
      </c>
      <c r="F21" s="2">
        <f>+E21*0.3</f>
        <v>285</v>
      </c>
      <c r="G21" s="2">
        <f>+E21+F21</f>
        <v>1235</v>
      </c>
      <c r="H21" s="2">
        <f>+G21*14</f>
        <v>17290</v>
      </c>
      <c r="I21" s="9"/>
    </row>
    <row r="22" spans="1:10">
      <c r="A22" t="s">
        <v>3</v>
      </c>
      <c r="B22" s="7">
        <f>+E22-C22-D22</f>
        <v>765.56428571428569</v>
      </c>
      <c r="C22" s="2">
        <f>+E22*$C$11</f>
        <v>142.5</v>
      </c>
      <c r="D22" s="2">
        <f>+$D$51</f>
        <v>41.935714285714276</v>
      </c>
      <c r="E22" s="2">
        <f>+$F$7</f>
        <v>950</v>
      </c>
      <c r="F22" s="2">
        <f>+E22*0.3</f>
        <v>285</v>
      </c>
      <c r="G22" s="2">
        <f>+E22+F22</f>
        <v>1235</v>
      </c>
      <c r="H22" s="44">
        <f>+G22*14</f>
        <v>17290</v>
      </c>
      <c r="I22" s="9">
        <f>SUM(H20:H22)</f>
        <v>51870</v>
      </c>
    </row>
    <row r="23" spans="1:10">
      <c r="B23" s="2"/>
      <c r="C23" s="2"/>
      <c r="D23" s="2"/>
      <c r="E23" s="2"/>
      <c r="F23" s="2"/>
      <c r="G23" s="2"/>
      <c r="H23" s="2"/>
      <c r="I23" s="9"/>
    </row>
    <row r="24" spans="1:10">
      <c r="A24" t="s">
        <v>4</v>
      </c>
      <c r="C24" s="2"/>
      <c r="D24" s="2"/>
      <c r="E24" s="2"/>
      <c r="G24" s="2">
        <f>+F8</f>
        <v>1300</v>
      </c>
      <c r="H24" s="2">
        <f>+G24*12</f>
        <v>15600</v>
      </c>
      <c r="I24" s="10">
        <f>+H24</f>
        <v>15600</v>
      </c>
    </row>
    <row r="25" spans="1:10" ht="15.75" thickBot="1">
      <c r="A25" t="s">
        <v>9</v>
      </c>
      <c r="C25" s="2"/>
      <c r="D25" s="2"/>
      <c r="F25" s="2"/>
      <c r="G25" s="2"/>
      <c r="I25" s="28">
        <f>SUM(I20:I24)</f>
        <v>67470</v>
      </c>
    </row>
    <row r="26" spans="1:10" ht="19.5" thickBot="1">
      <c r="A26" s="27" t="s">
        <v>28</v>
      </c>
      <c r="I26" s="23">
        <f>+I16-I25</f>
        <v>132126.77419354839</v>
      </c>
    </row>
    <row r="27" spans="1:10" ht="6.75" customHeight="1">
      <c r="I27" s="26"/>
    </row>
    <row r="28" spans="1:10">
      <c r="A28" s="17" t="s">
        <v>49</v>
      </c>
      <c r="I28" s="24"/>
    </row>
    <row r="29" spans="1:10">
      <c r="B29" s="2">
        <f>+I26</f>
        <v>132126.77419354839</v>
      </c>
      <c r="C29" s="6" t="s">
        <v>13</v>
      </c>
      <c r="D29" s="1">
        <v>0.28999999999999998</v>
      </c>
      <c r="E29" t="s">
        <v>11</v>
      </c>
      <c r="F29" s="5">
        <f>+D29*B29</f>
        <v>38316.764516129035</v>
      </c>
      <c r="G29" s="2">
        <f>SUM(F29:F29)</f>
        <v>38316.764516129035</v>
      </c>
      <c r="I29" s="28">
        <f>+G29</f>
        <v>38316.764516129035</v>
      </c>
    </row>
    <row r="30" spans="1:10" ht="15.75" thickBot="1">
      <c r="C30" s="25"/>
      <c r="I30" s="28"/>
    </row>
    <row r="31" spans="1:10" ht="15.75" thickBot="1">
      <c r="G31" s="4" t="s">
        <v>34</v>
      </c>
      <c r="I31" s="79">
        <f>SUM(I29:I30)</f>
        <v>38316.764516129035</v>
      </c>
    </row>
    <row r="32" spans="1:10" s="12" customFormat="1" ht="16.5" thickBot="1">
      <c r="D32" s="12" t="s">
        <v>38</v>
      </c>
      <c r="H32" s="68"/>
      <c r="I32" s="69">
        <f>+I26-I31</f>
        <v>93810.009677419352</v>
      </c>
      <c r="J32" s="13"/>
    </row>
    <row r="33" spans="1:10" ht="9" customHeight="1">
      <c r="A33" s="29"/>
      <c r="H33" s="70"/>
      <c r="I33" s="71"/>
    </row>
    <row r="34" spans="1:10" ht="16.5" customHeight="1">
      <c r="A34" s="45" t="s">
        <v>10</v>
      </c>
      <c r="B34" s="11"/>
      <c r="C34" s="19"/>
      <c r="D34" s="41">
        <f>+F3</f>
        <v>0.65</v>
      </c>
      <c r="E34" s="42" t="s">
        <v>13</v>
      </c>
      <c r="F34" s="15">
        <f>+$I$32</f>
        <v>93810.009677419352</v>
      </c>
      <c r="G34" s="42" t="s">
        <v>11</v>
      </c>
      <c r="H34" s="72">
        <f>+D34*F34</f>
        <v>60976.506290322577</v>
      </c>
      <c r="I34" s="73"/>
      <c r="J34" s="48"/>
    </row>
    <row r="35" spans="1:10" ht="16.5" customHeight="1">
      <c r="A35" s="45" t="s">
        <v>12</v>
      </c>
      <c r="B35" s="11"/>
      <c r="C35" s="19"/>
      <c r="D35" s="41">
        <f>+F4</f>
        <v>0.35</v>
      </c>
      <c r="E35" s="42" t="s">
        <v>13</v>
      </c>
      <c r="F35" s="15">
        <f>+$I$32</f>
        <v>93810.009677419352</v>
      </c>
      <c r="G35" s="42" t="s">
        <v>11</v>
      </c>
      <c r="H35" s="74">
        <f>+D35*F35</f>
        <v>32833.503387096775</v>
      </c>
      <c r="I35" s="73"/>
      <c r="J35" s="48"/>
    </row>
    <row r="36" spans="1:10" ht="15.75">
      <c r="A36" s="46"/>
      <c r="B36" s="11"/>
      <c r="C36" s="18"/>
      <c r="D36" s="15"/>
      <c r="E36" s="15"/>
      <c r="F36" s="15"/>
      <c r="G36" s="11"/>
      <c r="H36" s="78">
        <f>SUM(H34:H35)</f>
        <v>93810.009677419352</v>
      </c>
      <c r="I36" s="73"/>
      <c r="J36" s="48"/>
    </row>
    <row r="37" spans="1:10" ht="57" customHeight="1">
      <c r="A37" s="89" t="s">
        <v>48</v>
      </c>
      <c r="B37" s="90"/>
      <c r="C37" s="90"/>
      <c r="D37" s="90"/>
      <c r="E37" s="90"/>
      <c r="F37" s="90"/>
      <c r="G37" s="90"/>
      <c r="H37" s="90"/>
      <c r="I37" s="90"/>
      <c r="J37" s="48"/>
    </row>
    <row r="38" spans="1:10" ht="32.25" customHeight="1">
      <c r="A38" s="80" t="s">
        <v>34</v>
      </c>
      <c r="B38" s="76">
        <v>38317</v>
      </c>
      <c r="C38" s="75"/>
      <c r="D38" s="75"/>
      <c r="E38" s="75"/>
      <c r="F38" s="75"/>
      <c r="G38" s="75"/>
      <c r="H38" s="75"/>
      <c r="I38" s="75"/>
      <c r="J38" s="48"/>
    </row>
    <row r="39" spans="1:10" ht="35.25" customHeight="1">
      <c r="A39" s="80" t="s">
        <v>53</v>
      </c>
      <c r="B39" s="76">
        <v>38317</v>
      </c>
      <c r="C39" s="75"/>
      <c r="D39" s="75"/>
      <c r="E39" s="75"/>
      <c r="F39" s="75"/>
      <c r="G39" s="75"/>
      <c r="H39" s="75"/>
      <c r="I39" s="75"/>
      <c r="J39" s="48"/>
    </row>
    <row r="40" spans="1:10" ht="49.5" customHeight="1">
      <c r="A40" s="80" t="s">
        <v>54</v>
      </c>
      <c r="B40" s="76">
        <v>800</v>
      </c>
      <c r="C40" s="75"/>
      <c r="D40" s="75"/>
      <c r="E40" s="75"/>
      <c r="F40" s="75"/>
      <c r="G40" s="75"/>
      <c r="H40" s="75"/>
      <c r="I40" s="75"/>
      <c r="J40" s="48"/>
    </row>
    <row r="41" spans="1:10" ht="40.5" customHeight="1">
      <c r="A41" s="81" t="s">
        <v>52</v>
      </c>
      <c r="B41" s="77">
        <v>77434</v>
      </c>
      <c r="C41" s="75"/>
      <c r="D41" s="75"/>
      <c r="E41" s="75"/>
      <c r="F41" s="75"/>
      <c r="G41" s="75"/>
      <c r="H41" s="75"/>
      <c r="I41" s="75"/>
      <c r="J41" s="48"/>
    </row>
    <row r="42" spans="1:10" ht="11.25" customHeight="1">
      <c r="A42" s="29"/>
      <c r="I42" s="14"/>
    </row>
    <row r="43" spans="1:10" ht="15.75" thickBot="1">
      <c r="A43" s="83" t="s">
        <v>45</v>
      </c>
      <c r="B43" s="84"/>
      <c r="C43" s="84"/>
      <c r="D43" s="84"/>
      <c r="E43" s="84"/>
      <c r="F43" s="85"/>
    </row>
    <row r="44" spans="1:10" ht="15.75" thickBot="1">
      <c r="A44" s="49" t="s">
        <v>33</v>
      </c>
      <c r="B44" s="50"/>
      <c r="C44" s="50"/>
      <c r="D44" s="51">
        <f>+(E20-C20)*14</f>
        <v>11305</v>
      </c>
      <c r="E44" s="50"/>
      <c r="F44" s="52"/>
    </row>
    <row r="45" spans="1:10" ht="26.25">
      <c r="A45" s="53"/>
      <c r="B45" s="54" t="s">
        <v>25</v>
      </c>
      <c r="C45" s="50"/>
      <c r="D45" s="54" t="s">
        <v>22</v>
      </c>
      <c r="E45" s="50"/>
      <c r="F45" s="52"/>
    </row>
    <row r="46" spans="1:10">
      <c r="A46" s="55"/>
      <c r="B46" s="56">
        <f>+D44</f>
        <v>11305</v>
      </c>
      <c r="C46" s="57">
        <v>0.22</v>
      </c>
      <c r="D46" s="56">
        <f>+B46*C46</f>
        <v>2487.1</v>
      </c>
      <c r="E46" s="50"/>
      <c r="F46" s="52"/>
    </row>
    <row r="47" spans="1:10">
      <c r="A47" s="55"/>
      <c r="B47" s="58"/>
      <c r="C47" s="59"/>
      <c r="D47" s="60">
        <f>+B47*C47</f>
        <v>0</v>
      </c>
      <c r="E47" s="50"/>
      <c r="F47" s="52"/>
    </row>
    <row r="48" spans="1:10">
      <c r="A48" s="55"/>
      <c r="B48" s="56">
        <f>SUM(B46:B47)</f>
        <v>11305</v>
      </c>
      <c r="C48" s="61"/>
      <c r="D48" s="56">
        <f>SUM(D46:D47)</f>
        <v>2487.1</v>
      </c>
      <c r="E48" s="50"/>
      <c r="F48" s="52"/>
    </row>
    <row r="49" spans="1:6">
      <c r="A49" s="55"/>
      <c r="B49" s="56" t="s">
        <v>41</v>
      </c>
      <c r="C49" s="61"/>
      <c r="D49" s="62">
        <v>-1900</v>
      </c>
      <c r="E49" s="63"/>
      <c r="F49" s="52"/>
    </row>
    <row r="50" spans="1:6">
      <c r="A50" s="55"/>
      <c r="B50" s="56"/>
      <c r="C50" s="61" t="s">
        <v>22</v>
      </c>
      <c r="D50" s="56">
        <f>SUM(D48:D49)</f>
        <v>587.09999999999991</v>
      </c>
      <c r="E50" s="63" t="s">
        <v>24</v>
      </c>
      <c r="F50" s="52"/>
    </row>
    <row r="51" spans="1:6">
      <c r="A51" s="64"/>
      <c r="B51" s="65"/>
      <c r="C51" s="66"/>
      <c r="D51" s="60">
        <f>+D50/14</f>
        <v>41.935714285714276</v>
      </c>
      <c r="E51" s="58" t="s">
        <v>26</v>
      </c>
      <c r="F51" s="67"/>
    </row>
  </sheetData>
  <mergeCells count="6">
    <mergeCell ref="A1:J1"/>
    <mergeCell ref="A43:F43"/>
    <mergeCell ref="B9:I9"/>
    <mergeCell ref="A13:G13"/>
    <mergeCell ref="A2:J2"/>
    <mergeCell ref="A37:I37"/>
  </mergeCells>
  <phoneticPr fontId="8" type="noConversion"/>
  <pageMargins left="0.23622047244094491" right="0.23622047244094491" top="0.26" bottom="0.19685039370078741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0:J21"/>
  <sheetViews>
    <sheetView topLeftCell="A10" workbookViewId="0">
      <selection activeCell="A10" sqref="A10:J10"/>
    </sheetView>
  </sheetViews>
  <sheetFormatPr defaultRowHeight="15"/>
  <cols>
    <col min="4" max="4" width="18.28515625" customWidth="1"/>
  </cols>
  <sheetData>
    <row r="10" spans="1:10" ht="18.75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0">
      <c r="A11" s="88" t="s">
        <v>43</v>
      </c>
      <c r="B11" s="88"/>
      <c r="C11" s="88"/>
      <c r="D11" s="88"/>
      <c r="E11" s="88"/>
      <c r="F11" s="88"/>
      <c r="G11" s="88"/>
      <c r="H11" s="88"/>
      <c r="I11" s="88"/>
      <c r="J11" s="88"/>
    </row>
    <row r="12" spans="1:10">
      <c r="A12" t="s">
        <v>10</v>
      </c>
      <c r="C12" t="s">
        <v>30</v>
      </c>
      <c r="F12" s="34">
        <v>0.65</v>
      </c>
      <c r="H12" s="31"/>
    </row>
    <row r="13" spans="1:10">
      <c r="A13" t="s">
        <v>12</v>
      </c>
      <c r="C13" t="s">
        <v>30</v>
      </c>
      <c r="F13" s="31">
        <v>0.35</v>
      </c>
      <c r="H13" s="31"/>
    </row>
    <row r="14" spans="1:10">
      <c r="A14" s="30" t="s">
        <v>51</v>
      </c>
    </row>
    <row r="15" spans="1:10">
      <c r="A15" s="30" t="s">
        <v>35</v>
      </c>
      <c r="E15" s="2">
        <v>247500</v>
      </c>
      <c r="F15" s="38" t="s">
        <v>36</v>
      </c>
      <c r="G15" s="38" t="s">
        <v>46</v>
      </c>
    </row>
    <row r="16" spans="1:10">
      <c r="A16" t="s">
        <v>37</v>
      </c>
      <c r="F16" s="2">
        <v>950</v>
      </c>
      <c r="G16" s="38" t="s">
        <v>14</v>
      </c>
      <c r="H16" t="s">
        <v>15</v>
      </c>
    </row>
    <row r="17" spans="1:9">
      <c r="A17" t="s">
        <v>31</v>
      </c>
      <c r="F17" s="2">
        <v>1300</v>
      </c>
      <c r="G17" s="38" t="s">
        <v>14</v>
      </c>
    </row>
    <row r="18" spans="1:9" ht="43.5" customHeight="1">
      <c r="A18" s="37" t="s">
        <v>32</v>
      </c>
      <c r="B18" s="86" t="s">
        <v>47</v>
      </c>
      <c r="C18" s="86"/>
      <c r="D18" s="86"/>
      <c r="E18" s="86"/>
      <c r="F18" s="86"/>
      <c r="G18" s="86"/>
      <c r="H18" s="86"/>
      <c r="I18" s="86"/>
    </row>
    <row r="19" spans="1:9">
      <c r="A19" s="47" t="s">
        <v>17</v>
      </c>
      <c r="B19" s="38" t="s">
        <v>18</v>
      </c>
      <c r="C19" s="39"/>
      <c r="D19" s="39"/>
      <c r="E19" s="39"/>
      <c r="F19" s="39"/>
      <c r="G19" s="35"/>
      <c r="H19" s="36"/>
      <c r="I19" s="36"/>
    </row>
    <row r="20" spans="1:9">
      <c r="B20" s="38" t="s">
        <v>27</v>
      </c>
      <c r="C20" s="40">
        <v>0.15</v>
      </c>
      <c r="D20" s="38" t="s">
        <v>19</v>
      </c>
      <c r="E20" s="40">
        <v>0.3</v>
      </c>
      <c r="F20" s="38" t="s">
        <v>20</v>
      </c>
    </row>
    <row r="21" spans="1:9">
      <c r="B21" s="38" t="s">
        <v>21</v>
      </c>
      <c r="C21" s="38">
        <v>200</v>
      </c>
      <c r="D21" s="38" t="s">
        <v>14</v>
      </c>
      <c r="E21" s="38"/>
      <c r="F21" s="38"/>
    </row>
  </sheetData>
  <mergeCells count="3">
    <mergeCell ref="A10:J10"/>
    <mergeCell ref="A11:J11"/>
    <mergeCell ref="B18:I18"/>
  </mergeCells>
  <phoneticPr fontId="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user</cp:lastModifiedBy>
  <cp:lastPrinted>2018-12-03T12:30:55Z</cp:lastPrinted>
  <dcterms:created xsi:type="dcterms:W3CDTF">2012-04-05T09:18:33Z</dcterms:created>
  <dcterms:modified xsi:type="dcterms:W3CDTF">2018-12-05T07:39:03Z</dcterms:modified>
</cp:coreProperties>
</file>