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OneDrive - Hellenic Mediterranean University\Επιφάνεια εργασίας\! Χ2021)22\! ΜΑΘΗΜΑΤΑ_Χ21)22\ΕΔΚ&amp;ΑΠΕ_Χ21)22\ΔΕΗ_2020 &amp; Ασκηση\"/>
    </mc:Choice>
  </mc:AlternateContent>
  <bookViews>
    <workbookView xWindow="120" yWindow="72" windowWidth="15180" windowHeight="9600"/>
  </bookViews>
  <sheets>
    <sheet name="ΠΙΝΑΚΑΣ 1" sheetId="5" r:id="rId1"/>
    <sheet name="ΠΙΝΑΚΑΣ 2" sheetId="1" r:id="rId2"/>
    <sheet name="ΠΙΝΑΚΑΣ 3" sheetId="2" r:id="rId3"/>
    <sheet name="ΠΙΝΑΚΑΣ 4" sheetId="3" r:id="rId4"/>
    <sheet name="ΓΡΑΦΗΜΑ ΠΙΝΑΚΑ 4" sheetId="4" r:id="rId5"/>
  </sheets>
  <definedNames>
    <definedName name="_xlnm.Print_Area" localSheetId="0">'ΠΙΝΑΚΑΣ 1'!$A$1:$G$50</definedName>
    <definedName name="_xlnm.Print_Area" localSheetId="1">'ΠΙΝΑΚΑΣ 2'!$A$1:$J$65</definedName>
    <definedName name="_xlnm.Print_Area" localSheetId="2">'ΠΙΝΑΚΑΣ 3'!$A$1:$K$39</definedName>
  </definedNames>
  <calcPr calcId="162913"/>
</workbook>
</file>

<file path=xl/calcChain.xml><?xml version="1.0" encoding="utf-8"?>
<calcChain xmlns="http://schemas.openxmlformats.org/spreadsheetml/2006/main">
  <c r="I37" i="2" l="1"/>
  <c r="I28" i="2"/>
  <c r="I29" i="2"/>
  <c r="I30" i="2"/>
  <c r="I31" i="2"/>
  <c r="I32" i="2"/>
  <c r="I33" i="2"/>
  <c r="I34" i="2"/>
  <c r="I35" i="2"/>
  <c r="I36" i="2"/>
  <c r="C10" i="1"/>
  <c r="D10" i="1"/>
  <c r="E10" i="1"/>
  <c r="F10" i="1"/>
  <c r="G10" i="1"/>
  <c r="G60" i="1"/>
  <c r="H4" i="2"/>
  <c r="H10" i="1"/>
  <c r="H60" i="1"/>
  <c r="I4" i="2"/>
  <c r="I10" i="1"/>
  <c r="B10" i="1"/>
  <c r="D4" i="3"/>
  <c r="E4" i="3"/>
  <c r="F4" i="3"/>
  <c r="G4" i="3"/>
  <c r="H4" i="3"/>
  <c r="D7" i="3"/>
  <c r="E7" i="3"/>
  <c r="F7" i="3"/>
  <c r="G7" i="3"/>
  <c r="H7" i="3"/>
  <c r="D8" i="3"/>
  <c r="E8" i="3"/>
  <c r="F8" i="3"/>
  <c r="G8" i="3"/>
  <c r="H8" i="3"/>
  <c r="D9" i="3"/>
  <c r="E9" i="3"/>
  <c r="F9" i="3"/>
  <c r="G9" i="3"/>
  <c r="H9" i="3"/>
  <c r="D10" i="3"/>
  <c r="E10" i="3"/>
  <c r="F10" i="3"/>
  <c r="G10" i="3"/>
  <c r="H10" i="3"/>
  <c r="D11" i="3"/>
  <c r="E11" i="3"/>
  <c r="F11" i="3"/>
  <c r="G11" i="3"/>
  <c r="H11" i="3"/>
  <c r="D12" i="3"/>
  <c r="E12" i="3"/>
  <c r="F12" i="3"/>
  <c r="G12" i="3"/>
  <c r="H12" i="3"/>
  <c r="D13" i="3"/>
  <c r="E13" i="3"/>
  <c r="F13" i="3"/>
  <c r="G13" i="3"/>
  <c r="H13" i="3"/>
  <c r="D14" i="3"/>
  <c r="E14" i="3"/>
  <c r="F14" i="3"/>
  <c r="G14" i="3"/>
  <c r="H14" i="3"/>
  <c r="D15" i="3"/>
  <c r="E15" i="3"/>
  <c r="F15" i="3"/>
  <c r="G15" i="3"/>
  <c r="H15" i="3"/>
  <c r="D16" i="3"/>
  <c r="E16" i="3"/>
  <c r="F16" i="3"/>
  <c r="G16" i="3"/>
  <c r="H16" i="3"/>
  <c r="D17" i="3"/>
  <c r="E17" i="3"/>
  <c r="F17" i="3"/>
  <c r="G17" i="3"/>
  <c r="H17" i="3"/>
  <c r="D18" i="3"/>
  <c r="E18" i="3"/>
  <c r="F18" i="3"/>
  <c r="G18" i="3"/>
  <c r="H18" i="3"/>
  <c r="D20" i="3"/>
  <c r="E20" i="3"/>
  <c r="F20" i="3"/>
  <c r="G20" i="3"/>
  <c r="H20" i="3"/>
  <c r="E4" i="2"/>
  <c r="E12" i="2"/>
  <c r="F4" i="2"/>
  <c r="F13" i="2"/>
  <c r="J4" i="2"/>
  <c r="J9" i="2"/>
  <c r="J14" i="2"/>
  <c r="E37" i="2"/>
  <c r="B4" i="1"/>
  <c r="C4" i="1"/>
  <c r="D4" i="1"/>
  <c r="E4" i="1"/>
  <c r="F4" i="1"/>
  <c r="G4" i="1"/>
  <c r="H4" i="1"/>
  <c r="I4" i="1"/>
  <c r="B7" i="1"/>
  <c r="C7" i="1"/>
  <c r="D7" i="1"/>
  <c r="E7" i="1"/>
  <c r="F7" i="1"/>
  <c r="G7" i="1"/>
  <c r="H7" i="1"/>
  <c r="I7" i="1"/>
  <c r="B8" i="1"/>
  <c r="C8" i="1"/>
  <c r="D8" i="1"/>
  <c r="E8" i="1"/>
  <c r="F8" i="1"/>
  <c r="G8" i="1"/>
  <c r="H8" i="1"/>
  <c r="I8" i="1"/>
  <c r="B9" i="1"/>
  <c r="C9" i="1"/>
  <c r="D9" i="1"/>
  <c r="E9" i="1"/>
  <c r="F9" i="1"/>
  <c r="G9" i="1"/>
  <c r="H9" i="1"/>
  <c r="I9" i="1"/>
  <c r="G12" i="1"/>
  <c r="G13" i="1"/>
  <c r="G14" i="1"/>
  <c r="J14" i="1"/>
  <c r="F16" i="1"/>
  <c r="F17" i="1"/>
  <c r="F18" i="1"/>
  <c r="J18" i="1"/>
  <c r="I20" i="1"/>
  <c r="I21" i="1"/>
  <c r="I22" i="1"/>
  <c r="J22" i="1"/>
  <c r="B26" i="1"/>
  <c r="C26" i="1"/>
  <c r="H26" i="1"/>
  <c r="J26" i="1"/>
  <c r="E28" i="1"/>
  <c r="E29" i="1"/>
  <c r="E30" i="1"/>
  <c r="J30" i="1"/>
  <c r="C32" i="1"/>
  <c r="C33" i="1"/>
  <c r="C34" i="1"/>
  <c r="J34" i="1"/>
  <c r="G36" i="1"/>
  <c r="G37" i="1"/>
  <c r="G38" i="1"/>
  <c r="J38" i="1"/>
  <c r="G40" i="1"/>
  <c r="G41" i="1"/>
  <c r="G42" i="1"/>
  <c r="J42" i="1"/>
  <c r="I44" i="1"/>
  <c r="I45" i="1"/>
  <c r="I46" i="1"/>
  <c r="J46" i="1"/>
  <c r="E48" i="1"/>
  <c r="E49" i="1"/>
  <c r="E50" i="1"/>
  <c r="J50" i="1"/>
  <c r="I52" i="1"/>
  <c r="I53" i="1"/>
  <c r="I54" i="1"/>
  <c r="J54" i="1"/>
  <c r="C60" i="1"/>
  <c r="D4" i="2"/>
  <c r="D60" i="1"/>
  <c r="E60" i="1"/>
  <c r="F60" i="1"/>
  <c r="G4" i="2"/>
  <c r="I60" i="1"/>
  <c r="A31" i="5"/>
  <c r="A32" i="5"/>
  <c r="A33" i="5"/>
  <c r="A34" i="5"/>
  <c r="A35" i="5"/>
  <c r="A36" i="5"/>
  <c r="A37" i="5"/>
  <c r="J38" i="5"/>
  <c r="A39" i="5"/>
  <c r="A40" i="5"/>
  <c r="A41" i="5"/>
  <c r="J13" i="2"/>
  <c r="J18" i="2"/>
  <c r="E13" i="2"/>
  <c r="F14" i="2"/>
  <c r="J10" i="2"/>
  <c r="F9" i="2"/>
  <c r="F17" i="2"/>
  <c r="E8" i="2"/>
  <c r="E16" i="2"/>
  <c r="D11" i="2"/>
  <c r="D10" i="2"/>
  <c r="D18" i="2"/>
  <c r="D9" i="2"/>
  <c r="D17" i="2"/>
  <c r="D8" i="2"/>
  <c r="D16" i="2"/>
  <c r="D7" i="2"/>
  <c r="D15" i="2"/>
  <c r="D14" i="2"/>
  <c r="D13" i="2"/>
  <c r="D12" i="2"/>
  <c r="I8" i="2"/>
  <c r="I16" i="2"/>
  <c r="I15" i="2"/>
  <c r="I14" i="2"/>
  <c r="I13" i="2"/>
  <c r="I7" i="2"/>
  <c r="I12" i="2"/>
  <c r="I11" i="2"/>
  <c r="I10" i="2"/>
  <c r="I18" i="2"/>
  <c r="I9" i="2"/>
  <c r="I17" i="2"/>
  <c r="H16" i="2"/>
  <c r="H7" i="2"/>
  <c r="H15" i="2"/>
  <c r="H14" i="2"/>
  <c r="H13" i="2"/>
  <c r="H11" i="2"/>
  <c r="H12" i="2"/>
  <c r="H10" i="2"/>
  <c r="H18" i="2"/>
  <c r="H9" i="2"/>
  <c r="H17" i="2"/>
  <c r="H8" i="2"/>
  <c r="G14" i="2"/>
  <c r="G13" i="2"/>
  <c r="G12" i="2"/>
  <c r="G11" i="2"/>
  <c r="G10" i="2"/>
  <c r="G9" i="2"/>
  <c r="G17" i="2"/>
  <c r="G8" i="2"/>
  <c r="G16" i="2"/>
  <c r="G15" i="2"/>
  <c r="G7" i="2"/>
  <c r="G18" i="2"/>
  <c r="F15" i="2"/>
  <c r="E14" i="2"/>
  <c r="J11" i="2"/>
  <c r="F7" i="2"/>
  <c r="J10" i="1"/>
  <c r="F16" i="2"/>
  <c r="E15" i="2"/>
  <c r="J12" i="2"/>
  <c r="F8" i="2"/>
  <c r="E7" i="2"/>
  <c r="E17" i="2"/>
  <c r="F18" i="2"/>
  <c r="F10" i="2"/>
  <c r="E9" i="2"/>
  <c r="E18" i="2"/>
  <c r="J15" i="2"/>
  <c r="F11" i="2"/>
  <c r="E10" i="2"/>
  <c r="J7" i="2"/>
  <c r="J16" i="2"/>
  <c r="F12" i="2"/>
  <c r="E11" i="2"/>
  <c r="J8" i="2"/>
  <c r="J17" i="2"/>
  <c r="C4" i="3"/>
  <c r="J60" i="1"/>
  <c r="B60" i="1"/>
  <c r="C4" i="2"/>
  <c r="J20" i="2"/>
  <c r="D20" i="2"/>
  <c r="G20" i="2"/>
  <c r="E20" i="2"/>
  <c r="F20" i="2"/>
  <c r="H20" i="2"/>
  <c r="I20" i="2"/>
  <c r="C7" i="2"/>
  <c r="C14" i="2"/>
  <c r="K14" i="2"/>
  <c r="C10" i="2"/>
  <c r="K10" i="2"/>
  <c r="C8" i="2"/>
  <c r="K8" i="2"/>
  <c r="C15" i="2"/>
  <c r="K15" i="2"/>
  <c r="C9" i="2"/>
  <c r="K9" i="2"/>
  <c r="C16" i="2"/>
  <c r="K16" i="2"/>
  <c r="C11" i="2"/>
  <c r="K11" i="2"/>
  <c r="C17" i="2"/>
  <c r="K17" i="2"/>
  <c r="C12" i="2"/>
  <c r="K12" i="2"/>
  <c r="C18" i="2"/>
  <c r="K18" i="2"/>
  <c r="C13" i="2"/>
  <c r="K13" i="2"/>
  <c r="C13" i="3"/>
  <c r="I13" i="3"/>
  <c r="C10" i="3"/>
  <c r="I10" i="3"/>
  <c r="C18" i="3"/>
  <c r="I18" i="3"/>
  <c r="C12" i="3"/>
  <c r="I12" i="3"/>
  <c r="C11" i="3"/>
  <c r="I11" i="3"/>
  <c r="C9" i="3"/>
  <c r="I9" i="3"/>
  <c r="C17" i="3"/>
  <c r="I17" i="3"/>
  <c r="C7" i="3"/>
  <c r="C8" i="3"/>
  <c r="I8" i="3"/>
  <c r="C16" i="3"/>
  <c r="I16" i="3"/>
  <c r="C15" i="3"/>
  <c r="I15" i="3"/>
  <c r="C14" i="3"/>
  <c r="I14" i="3"/>
  <c r="C20" i="3"/>
  <c r="I7" i="3"/>
  <c r="I20" i="3"/>
  <c r="I26" i="2"/>
  <c r="I27" i="2"/>
  <c r="K7" i="2"/>
  <c r="K20" i="2"/>
  <c r="C20" i="2"/>
  <c r="D21" i="3"/>
  <c r="E21" i="3"/>
  <c r="F21" i="3"/>
  <c r="H21" i="3"/>
  <c r="G21" i="3"/>
  <c r="C21" i="3"/>
  <c r="I21" i="3"/>
  <c r="I25" i="2"/>
  <c r="G37" i="2"/>
</calcChain>
</file>

<file path=xl/sharedStrings.xml><?xml version="1.0" encoding="utf-8"?>
<sst xmlns="http://schemas.openxmlformats.org/spreadsheetml/2006/main" count="171" uniqueCount="119">
  <si>
    <t>ΧΩΡΟΣ 1</t>
  </si>
  <si>
    <t>ΧΩΡΟΣ 2</t>
  </si>
  <si>
    <t>ΧΩΡΟΣ 3</t>
  </si>
  <si>
    <t xml:space="preserve">ΧΩΡΟΣ 4 </t>
  </si>
  <si>
    <t>ΧΩΡΟΣ 5</t>
  </si>
  <si>
    <t>ΧΩΡΟΣ 6</t>
  </si>
  <si>
    <t>ΧΩΡΟΣ 7</t>
  </si>
  <si>
    <t>ΧΩΡΟΣ 8</t>
  </si>
  <si>
    <t>ΚΑΤΟΙΚΙΑ</t>
  </si>
  <si>
    <t>Είδος χώρου</t>
  </si>
  <si>
    <t>Ώρες χρησης χώρου</t>
  </si>
  <si>
    <t>Αρ.Ατόμων (μέγιστος)</t>
  </si>
  <si>
    <t>Έιδος φωτισμού</t>
  </si>
  <si>
    <t>ΦΩΤΙΣΜΟΣ (W-εγκ.ισχ.)</t>
  </si>
  <si>
    <t xml:space="preserve">Συντελεστής χρήσης </t>
  </si>
  <si>
    <t>Μέση ημερ.καταν.(Wh)</t>
  </si>
  <si>
    <t xml:space="preserve">ΗΛΕΚΤΡΙΚΗ ΚΟΥΖΙΝΑ </t>
  </si>
  <si>
    <t>ΠΛΥΝΤΗΡΙΟ ΡΟΥΧΩΝ</t>
  </si>
  <si>
    <t>ΤΗΛΕΟΡΑΣΗ</t>
  </si>
  <si>
    <t>ΗΛ.ΣΙΔΕΡΟ</t>
  </si>
  <si>
    <t>ΗΛ.ΥΠΟΛΟΓΙΣΤΗΣ</t>
  </si>
  <si>
    <t>ΗΛ.ΘΕΡΜΟΣΙΦΩΝΑΣ</t>
  </si>
  <si>
    <t>ΗΛ.ΣΚΟΥΠΑ</t>
  </si>
  <si>
    <t>ΗΛ.ΣΟΜΠΑ</t>
  </si>
  <si>
    <t>ΕΙΔΟΣ ΘΕΡΜ.ΣΩΜΑΤΟΣ</t>
  </si>
  <si>
    <t>Παρατηρήσεις για τα Θ.Σ.</t>
  </si>
  <si>
    <t>ΕΝΕΡΓΕΙΑΚΑ ΧΑΡΑΚΤΗΡΙΣΤΙΚΑ ΧΩΡΩΝ ΚΑΤΟΙΚΙΑΣ</t>
  </si>
  <si>
    <t>Φ: Φωτ.σώματα φθορισμου</t>
  </si>
  <si>
    <t>Π: Φωτ. Σώματα πυράκτωσης</t>
  </si>
  <si>
    <t>ΧΚ: Φωτ.σώματα χαμηλής κατανάλωσης</t>
  </si>
  <si>
    <t>Εημ (kWh)</t>
  </si>
  <si>
    <t>Ημέρες</t>
  </si>
  <si>
    <t>ΙΑΝΟΥΑΡΙΟΣ</t>
  </si>
  <si>
    <t>ΦΕΒΡΟΥΑΡΙΟΣ</t>
  </si>
  <si>
    <t xml:space="preserve">ΜΑΡΤΙΟΣ </t>
  </si>
  <si>
    <t>ΑΠΡΙΛΙΟΣ</t>
  </si>
  <si>
    <t>ΜΑΙΟΣ</t>
  </si>
  <si>
    <t>ΙΟΥΝΙΟΣ</t>
  </si>
  <si>
    <t>ΑΥΓΟΥΣΤΟΣ</t>
  </si>
  <si>
    <t>ΣΕΠΤΕΜΒΡΙΟΣ</t>
  </si>
  <si>
    <t>ΟΚΤΩΒΡΙΟΣ</t>
  </si>
  <si>
    <t>ΝΟΕΜΒΡΙΟΣ</t>
  </si>
  <si>
    <t>ΔΕΚΕΜΒΡΙΟΣ</t>
  </si>
  <si>
    <t>ΙΟΥΛΙΟΣ</t>
  </si>
  <si>
    <t>Μέση μηνιαία ενεργειακη κατανάλωση</t>
  </si>
  <si>
    <t>kWh</t>
  </si>
  <si>
    <t>ΣΥΝΟΛΙΚΗ ΜΗΝΙΑΙΑ ΚΑΤΑΝΑΛΩΣΗ (kWh)</t>
  </si>
  <si>
    <t>ΕΤΗΣΙΑ ΚΑΤΑΝΑΛΩΣΗ ΧΩΡΩΝ</t>
  </si>
  <si>
    <t>ΠΙΝΑΚΑΣ ΑΠΟΚΛΙΣΕΩΝ</t>
  </si>
  <si>
    <t>ΧΡΟΝΙΚΗ ΠΕΡΙΟΔΟΣ</t>
  </si>
  <si>
    <t>ΗΛ.ΕΝΕΡΓΕΙΑ από ενεργ. ανάλυση (kWh)</t>
  </si>
  <si>
    <t>ΑΠΟΚΛΙΣΗ (%)</t>
  </si>
  <si>
    <t>ΣΥΝΟΛΟ ΕΤΟΥΣ</t>
  </si>
  <si>
    <t>ΚΑΤΑΝΑΛΩΣΗ ΗΛ.ΕΝΕΡΓΕΙΑΣ ΚΑΤΟΙΚΙΑΣ ΑΝΑ ΧΩΡΟ</t>
  </si>
  <si>
    <t>ΦΩΤΙΣΜΟΣ</t>
  </si>
  <si>
    <t>ΜΑΓΕΙΡΕΜΑ</t>
  </si>
  <si>
    <t>ΨΥΓ/ΚΑΤΑΨ.</t>
  </si>
  <si>
    <t>ΗΛ.ΣΥΣΚΕΥΕΣ</t>
  </si>
  <si>
    <t>ΖΕΣΤΟ ΝΕΡΟ</t>
  </si>
  <si>
    <t>ΗΛ.ΘΕΡΜΑΝΣΗ</t>
  </si>
  <si>
    <t xml:space="preserve">Μέση μηνιαία ενεργειακή κατανάλωση </t>
  </si>
  <si>
    <t>ΕΤΗΣΙΑ ΚΑΤΑΝΑΛΩΣΗ</t>
  </si>
  <si>
    <t>ΠΟΣΟΣΤΟ ΣΥΜΜΕΤΟΧΗΣ</t>
  </si>
  <si>
    <t>ΚΑΤΑΝΑΛΩΣΗ ΗΛ.ΕΝΕΡΓΕΙΑΣ ΚΑΤΟΙΚΙΑΣ ΑΝΑ ΧΡΗΣΗ</t>
  </si>
  <si>
    <t>ΙΣΧΥΣ (W)</t>
  </si>
  <si>
    <t>ΠΛΗΘΟΣ</t>
  </si>
  <si>
    <t>ΩΡΕΣ/ΗΜΕΡΑ</t>
  </si>
  <si>
    <t>ΛΕΙΤΟΥΡΓΙΑ</t>
  </si>
  <si>
    <t>ΛΑΜΠΤΗΡΕΣ</t>
  </si>
  <si>
    <t>ΕΙΔΟΣ ΧΩΡΟΥ</t>
  </si>
  <si>
    <t>ΕΓΚΑΤΑΣΤΑΣΗ ΦΩΤΙΣΜΟΥ</t>
  </si>
  <si>
    <t>ΤΥΠΟΣ (*)</t>
  </si>
  <si>
    <t>(*) Τύπος Λαμπτήρα</t>
  </si>
  <si>
    <t xml:space="preserve">Πυρακτώσης   </t>
  </si>
  <si>
    <t>Φθορισμού</t>
  </si>
  <si>
    <t>Χαμ.Κατανάλωσης</t>
  </si>
  <si>
    <t>Αλογονιδίων μετάλλου</t>
  </si>
  <si>
    <t>Αλογ. Αερίων (Ιωδίνης)</t>
  </si>
  <si>
    <t>Άλλο</t>
  </si>
  <si>
    <t>(Π)</t>
  </si>
  <si>
    <t>(Φ)</t>
  </si>
  <si>
    <t>(ΧΚ)</t>
  </si>
  <si>
    <t>(ΜΗ)</t>
  </si>
  <si>
    <t>(Ι)</t>
  </si>
  <si>
    <t>(ΑΛ)</t>
  </si>
  <si>
    <t>ΣΥΝΟΛΙΚΗ ΕΓΚΑΤΕΣΤΗΜΕΝΗ ΙΣΧΥΣ (kW)</t>
  </si>
  <si>
    <t>ΩΡΑΡΙΟ ΛΕΙΤΟΥΡΓΙΑΣ (ΩΡΕΣ/ΗΜΕΡΑ)</t>
  </si>
  <si>
    <t>ΕΞΟΠΛΙΣΜΟΣ ΥΠΗΡΕΣΙΩΝ ΚΑΙ ΟΙΚΙΑΚΕΣ ΣΥΣΚΕΥΕΣ</t>
  </si>
  <si>
    <t>Υπνοδωμάτιο 1</t>
  </si>
  <si>
    <t>Υπνοδωμάτιο 2</t>
  </si>
  <si>
    <t>Υπνοδωμάτιο 3</t>
  </si>
  <si>
    <t>Μπάνιο-Λουτρό</t>
  </si>
  <si>
    <t>Βοηθητικά Δωμ.</t>
  </si>
  <si>
    <t>Κουζίνα</t>
  </si>
  <si>
    <t>Σαλόνι</t>
  </si>
  <si>
    <t>Εξωτερ. Φωτ. &amp; Διάδρ.</t>
  </si>
  <si>
    <t>Π</t>
  </si>
  <si>
    <t>Π+ΧΚ</t>
  </si>
  <si>
    <t>ΠΙΕΣΤΙΚΟ</t>
  </si>
  <si>
    <t>ΨΥΓΕΙΟ-ΚΑΤΑΨΥΚΤΗΣ</t>
  </si>
  <si>
    <t>Εημ (Wh)</t>
  </si>
  <si>
    <t>60 h το έτος</t>
  </si>
  <si>
    <t>ΚΑΦΕΤΙΕΡΑ κ.λπ</t>
  </si>
  <si>
    <t>ΚΑΦΕΤΙΕΡΑ κ.λπ.</t>
  </si>
  <si>
    <r>
      <t xml:space="preserve">ΣΥΝΟΛΙΚΗ ΜΕΣΗ ΗΜΕΡΗΣΙΑ ΚΑΤΑΝΑΛΩΣΗ ΗΛ. ΕΝΕΡΓΕΙΑΣ ΚΑΤΆ ΧΡΗΣΗ     </t>
    </r>
    <r>
      <rPr>
        <b/>
        <sz val="8"/>
        <rFont val="Arial Greek"/>
        <charset val="161"/>
      </rPr>
      <t xml:space="preserve"> ( KWh)</t>
    </r>
  </si>
  <si>
    <r>
      <t xml:space="preserve">ΣΥΝΟΛΙΚΗ ΜΕΣΗ ΗΜΕΡΗΣΙΑ ΚΑΤΑΝΑΛΩΣΗ ΕΝΕΡΓΕΙΑΣ ΑΝΑ ΧΩΡΟ (Εημ) σε </t>
    </r>
    <r>
      <rPr>
        <b/>
        <sz val="8"/>
        <rFont val="Arial Greek"/>
        <charset val="161"/>
      </rPr>
      <t>kWh</t>
    </r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</si>
  <si>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</si>
  <si>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</si>
  <si>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</si>
  <si>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</si>
  <si>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</si>
  <si>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</si>
  <si>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</si>
  <si>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>Αύγουστος</t>
  </si>
  <si>
    <t>Σεπτέμβριος</t>
  </si>
  <si>
    <t>Οκτώβριος</t>
  </si>
  <si>
    <t>Νοέμβριος</t>
  </si>
  <si>
    <t>Δεκέμβριος</t>
  </si>
  <si>
    <r>
      <t xml:space="preserve">ΗΛ.ΕΝΕΡΓΕΙΑ </t>
    </r>
    <r>
      <rPr>
        <b/>
        <sz val="8"/>
        <color indexed="10"/>
        <rFont val="Arial Greek"/>
        <charset val="161"/>
      </rPr>
      <t>από λογαριασμoύς ΔΕΗ</t>
    </r>
    <r>
      <rPr>
        <b/>
        <sz val="8"/>
        <rFont val="Arial Greek"/>
        <family val="2"/>
        <charset val="161"/>
      </rPr>
      <t xml:space="preserve"> (kWh) - από WORD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</si>
</sst>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2" formatCode="0.0"/>
    <numFmt numFmtId="173" formatCode="0.000"/>
    <numFmt numFmtId="174" formatCode="0.0000"/>
    <numFmt numFmtId="175" formatCode="0.00000"/>
    <numFmt numFmtId="177" formatCode="#,##0.000"/>
    <numFmt numFmtId="178" formatCode="#,##0.0"/>
  </numFmts>
  <fonts count="14" x14ac:knownFonts="1">
    <font>
      <sz val="10"/>
      <name val="Arial Greek"/>
      <charset val="161"/>
    </font>
    <font>
      <sz val="8"/>
      <name val="Arial Greek"/>
      <family val="2"/>
      <charset val="161"/>
    </font>
    <font>
      <b/>
      <sz val="12"/>
      <name val="Arial Greek"/>
      <family val="2"/>
      <charset val="161"/>
    </font>
    <font>
      <b/>
      <sz val="8"/>
      <name val="Arial Greek"/>
      <family val="2"/>
      <charset val="161"/>
    </font>
    <font>
      <b/>
      <u/>
      <sz val="10"/>
      <name val="Arial Greek"/>
      <family val="2"/>
      <charset val="161"/>
    </font>
    <font>
      <b/>
      <sz val="10"/>
      <name val="Arial Greek"/>
      <family val="2"/>
      <charset val="161"/>
    </font>
    <font>
      <b/>
      <sz val="8"/>
      <name val="Arial Greek"/>
      <charset val="161"/>
    </font>
    <font>
      <b/>
      <sz val="10"/>
      <name val="Arial Greek"/>
      <charset val="161"/>
    </font>
    <font>
      <sz val="10"/>
      <color indexed="8"/>
      <name val="Arial Greek"/>
    </font>
    <font>
      <sz val="7"/>
      <name val="Arial Greek"/>
      <family val="2"/>
      <charset val="161"/>
    </font>
    <font>
      <b/>
      <sz val="8"/>
      <color indexed="10"/>
      <name val="Arial Greek"/>
      <charset val="161"/>
    </font>
    <font>
      <b/>
      <sz val="9"/>
      <color rgb="FF0070C0"/>
      <name val="Arial Greek"/>
      <charset val="161"/>
    </font>
    <font>
      <b/>
      <sz val="10"/>
      <color rgb="FF00B0F0"/>
      <name val="Arial Greek"/>
      <family val="2"/>
      <charset val="161"/>
    </font>
    <font>
      <b/>
      <sz val="10"/>
      <color rgb="FF00B0F0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172" fontId="1" fillId="0" borderId="1" xfId="0" applyNumberFormat="1" applyFont="1" applyBorder="1" applyAlignment="1">
      <alignment horizontal="center" vertical="center"/>
    </xf>
    <xf numFmtId="172" fontId="1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7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174" fontId="1" fillId="0" borderId="1" xfId="0" applyNumberFormat="1" applyFont="1" applyBorder="1"/>
    <xf numFmtId="175" fontId="1" fillId="0" borderId="1" xfId="0" applyNumberFormat="1" applyFont="1" applyBorder="1"/>
    <xf numFmtId="172" fontId="7" fillId="0" borderId="1" xfId="0" applyNumberFormat="1" applyFont="1" applyBorder="1"/>
    <xf numFmtId="173" fontId="6" fillId="0" borderId="1" xfId="0" applyNumberFormat="1" applyFont="1" applyBorder="1"/>
    <xf numFmtId="173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3" fontId="6" fillId="6" borderId="1" xfId="0" applyNumberFormat="1" applyFont="1" applyFill="1" applyBorder="1" applyAlignment="1">
      <alignment horizontal="center" vertical="center"/>
    </xf>
    <xf numFmtId="173" fontId="1" fillId="6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 wrapText="1"/>
    </xf>
    <xf numFmtId="177" fontId="1" fillId="7" borderId="1" xfId="0" applyNumberFormat="1" applyFont="1" applyFill="1" applyBorder="1" applyAlignment="1">
      <alignment horizontal="center" vertical="center"/>
    </xf>
    <xf numFmtId="172" fontId="6" fillId="0" borderId="1" xfId="0" applyNumberFormat="1" applyFont="1" applyBorder="1" applyAlignment="1">
      <alignment horizontal="center" vertical="center"/>
    </xf>
    <xf numFmtId="172" fontId="11" fillId="0" borderId="1" xfId="0" applyNumberFormat="1" applyFont="1" applyBorder="1" applyAlignment="1">
      <alignment horizontal="center" vertical="center"/>
    </xf>
    <xf numFmtId="172" fontId="11" fillId="0" borderId="1" xfId="0" applyNumberFormat="1" applyFont="1" applyBorder="1"/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0" fillId="0" borderId="1" xfId="0" applyBorder="1" applyAlignment="1"/>
    <xf numFmtId="177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178" fontId="1" fillId="3" borderId="2" xfId="0" applyNumberFormat="1" applyFont="1" applyFill="1" applyBorder="1" applyAlignment="1">
      <alignment horizontal="center" vertical="center" wrapText="1"/>
    </xf>
    <xf numFmtId="178" fontId="1" fillId="3" borderId="3" xfId="0" applyNumberFormat="1" applyFont="1" applyFill="1" applyBorder="1" applyAlignment="1">
      <alignment horizontal="center" vertical="center" wrapText="1"/>
    </xf>
    <xf numFmtId="178" fontId="1" fillId="5" borderId="2" xfId="0" applyNumberFormat="1" applyFont="1" applyFill="1" applyBorder="1" applyAlignment="1">
      <alignment horizontal="center" vertical="center" wrapText="1"/>
    </xf>
    <xf numFmtId="178" fontId="1" fillId="5" borderId="3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Greek"/>
                <a:ea typeface="Arial Greek"/>
                <a:cs typeface="Arial Greek"/>
              </a:defRPr>
            </a:pPr>
            <a:r>
              <a:rPr lang="el-GR"/>
              <a:t>ΕΠΙΜΕΡΙΣΜΟΣ ΗΛ.ΕΝΕΡΓΕΙΑΣ ΚΑΤΟΙΚΙΑΣ</a:t>
            </a:r>
          </a:p>
        </c:rich>
      </c:tx>
      <c:layout>
        <c:manualLayout>
          <c:xMode val="edge"/>
          <c:yMode val="edge"/>
          <c:x val="0.32988626544900113"/>
          <c:y val="2.0339147519288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32678386763185"/>
          <c:y val="0.17457627118644067"/>
          <c:w val="0.46018614270941055"/>
          <c:h val="0.754237288135593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36-44DB-9BC2-888CA684215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36-44DB-9BC2-888CA6842159}"/>
              </c:ext>
            </c:extLst>
          </c:dPt>
          <c:dPt>
            <c:idx val="2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36-44DB-9BC2-888CA68421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F36-44DB-9BC2-888CA684215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36-44DB-9BC2-888CA684215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F36-44DB-9BC2-888CA6842159}"/>
              </c:ext>
            </c:extLst>
          </c:dPt>
          <c:dLbls>
            <c:dLbl>
              <c:idx val="4"/>
              <c:layout>
                <c:manualLayout>
                  <c:x val="-3.7454703611671795E-2"/>
                  <c:y val="4.982104122632468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 Greek"/>
                      <a:ea typeface="Arial Greek"/>
                      <a:cs typeface="Arial Greek"/>
                    </a:defRPr>
                  </a:pPr>
                  <a:endParaRPr lang="el-GR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36-44DB-9BC2-888CA684215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Greek"/>
                    <a:ea typeface="Arial Greek"/>
                    <a:cs typeface="Arial Greek"/>
                  </a:defRPr>
                </a:pPr>
                <a:endParaRPr lang="el-GR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'ΠΙΝΑΚΑΣ 4'!$C$3:$H$3</c:f>
              <c:strCache>
                <c:ptCount val="6"/>
                <c:pt idx="0">
                  <c:v>ΦΩΤΙΣΜΟΣ</c:v>
                </c:pt>
                <c:pt idx="1">
                  <c:v>ΜΑΓΕΙΡΕΜΑ</c:v>
                </c:pt>
                <c:pt idx="2">
                  <c:v>ΨΥΓ/ΚΑΤΑΨ.</c:v>
                </c:pt>
                <c:pt idx="3">
                  <c:v>ΗΛ.ΣΥΣΚΕΥΕΣ</c:v>
                </c:pt>
                <c:pt idx="4">
                  <c:v>ΖΕΣΤΟ ΝΕΡΟ</c:v>
                </c:pt>
                <c:pt idx="5">
                  <c:v>ΗΛ.ΘΕΡΜΑΝΣΗ</c:v>
                </c:pt>
              </c:strCache>
            </c:strRef>
          </c:cat>
          <c:val>
            <c:numRef>
              <c:f>'ΠΙΝΑΚΑΣ 4'!$C$21:$H$21</c:f>
              <c:numCache>
                <c:formatCode>0.0</c:formatCode>
                <c:ptCount val="6"/>
                <c:pt idx="0">
                  <c:v>18.96761299301188</c:v>
                </c:pt>
                <c:pt idx="1">
                  <c:v>9.1460270870413414</c:v>
                </c:pt>
                <c:pt idx="2">
                  <c:v>17.552981278160146</c:v>
                </c:pt>
                <c:pt idx="3">
                  <c:v>34.31682104388468</c:v>
                </c:pt>
                <c:pt idx="4">
                  <c:v>4.619205599515829</c:v>
                </c:pt>
                <c:pt idx="5">
                  <c:v>15.3973519983861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36-44DB-9BC2-888CA6842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Greek"/>
          <a:ea typeface="Arial Greek"/>
          <a:cs typeface="Arial Greek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/>
  </sheetViews>
  <pageMargins left="0.75" right="0.75" top="1" bottom="1" header="0.5" footer="0.5"/>
  <pageSetup paperSize="9" orientation="landscape" horizontalDpi="4294967293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7340" cy="5585460"/>
    <xdr:graphicFrame macro="">
      <xdr:nvGraphicFramePr>
        <xdr:cNvPr id="2" name="Γράφημα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zoomScale="145" zoomScaleNormal="145" workbookViewId="0">
      <selection activeCell="K38" sqref="K38"/>
    </sheetView>
  </sheetViews>
  <sheetFormatPr defaultRowHeight="13.2" x14ac:dyDescent="0.25"/>
  <cols>
    <col min="1" max="1" width="17" style="30" customWidth="1"/>
    <col min="2" max="3" width="11.109375" style="30" customWidth="1"/>
    <col min="4" max="4" width="14.88671875" style="30" customWidth="1"/>
    <col min="5" max="5" width="14" style="30" customWidth="1"/>
    <col min="6" max="16384" width="8.88671875" style="30"/>
  </cols>
  <sheetData>
    <row r="1" spans="1:7" x14ac:dyDescent="0.25">
      <c r="A1" s="38" t="s">
        <v>70</v>
      </c>
      <c r="B1" s="38"/>
      <c r="C1" s="38"/>
      <c r="D1" s="38"/>
      <c r="E1" s="38"/>
      <c r="F1" s="31"/>
    </row>
    <row r="2" spans="1:7" x14ac:dyDescent="0.25">
      <c r="A2" s="38"/>
      <c r="B2" s="38"/>
      <c r="C2" s="38"/>
      <c r="D2" s="38"/>
      <c r="E2" s="38"/>
      <c r="F2" s="31"/>
    </row>
    <row r="3" spans="1:7" x14ac:dyDescent="0.25">
      <c r="A3" s="10"/>
      <c r="B3" s="10"/>
      <c r="C3" s="10"/>
      <c r="D3" s="10"/>
      <c r="E3" s="10"/>
      <c r="F3" s="10"/>
      <c r="G3" s="3"/>
    </row>
    <row r="4" spans="1:7" ht="21.75" customHeight="1" x14ac:dyDescent="0.25">
      <c r="A4" s="8" t="s">
        <v>69</v>
      </c>
      <c r="B4" s="39" t="s">
        <v>68</v>
      </c>
      <c r="C4" s="39"/>
      <c r="D4" s="39"/>
      <c r="E4" s="8" t="s">
        <v>67</v>
      </c>
      <c r="F4" s="10"/>
      <c r="G4" s="3"/>
    </row>
    <row r="5" spans="1:7" ht="24.75" customHeight="1" x14ac:dyDescent="0.25">
      <c r="A5" s="8"/>
      <c r="B5" s="8" t="s">
        <v>71</v>
      </c>
      <c r="C5" s="8" t="s">
        <v>64</v>
      </c>
      <c r="D5" s="8" t="s">
        <v>65</v>
      </c>
      <c r="E5" s="8" t="s">
        <v>66</v>
      </c>
      <c r="F5" s="10"/>
      <c r="G5" s="3"/>
    </row>
    <row r="6" spans="1:7" x14ac:dyDescent="0.25">
      <c r="A6" s="12" t="s">
        <v>88</v>
      </c>
      <c r="B6" s="32" t="s">
        <v>96</v>
      </c>
      <c r="C6" s="10">
        <v>150</v>
      </c>
      <c r="D6" s="10">
        <v>2</v>
      </c>
      <c r="E6" s="25">
        <v>2</v>
      </c>
      <c r="F6" s="10"/>
      <c r="G6" s="3"/>
    </row>
    <row r="7" spans="1:7" x14ac:dyDescent="0.25">
      <c r="A7" s="12" t="s">
        <v>89</v>
      </c>
      <c r="B7" s="32" t="s">
        <v>96</v>
      </c>
      <c r="C7" s="10">
        <v>150</v>
      </c>
      <c r="D7" s="10">
        <v>1</v>
      </c>
      <c r="E7" s="25">
        <v>2.5</v>
      </c>
      <c r="F7" s="10"/>
      <c r="G7" s="3"/>
    </row>
    <row r="8" spans="1:7" x14ac:dyDescent="0.25">
      <c r="A8" s="12" t="s">
        <v>90</v>
      </c>
      <c r="B8" s="32" t="s">
        <v>96</v>
      </c>
      <c r="C8" s="10">
        <v>75</v>
      </c>
      <c r="D8" s="10">
        <v>1</v>
      </c>
      <c r="E8" s="25">
        <v>1.25</v>
      </c>
      <c r="F8" s="10"/>
      <c r="G8" s="3"/>
    </row>
    <row r="9" spans="1:7" x14ac:dyDescent="0.25">
      <c r="A9" s="12" t="s">
        <v>92</v>
      </c>
      <c r="B9" s="32" t="s">
        <v>96</v>
      </c>
      <c r="C9" s="10">
        <v>120</v>
      </c>
      <c r="D9" s="10">
        <v>2</v>
      </c>
      <c r="E9" s="25">
        <v>1.25</v>
      </c>
      <c r="F9" s="10"/>
      <c r="G9" s="3"/>
    </row>
    <row r="10" spans="1:7" x14ac:dyDescent="0.25">
      <c r="A10" s="12" t="s">
        <v>91</v>
      </c>
      <c r="B10" s="32" t="s">
        <v>96</v>
      </c>
      <c r="C10" s="10">
        <v>140</v>
      </c>
      <c r="D10" s="10">
        <v>2</v>
      </c>
      <c r="E10" s="25">
        <v>1.75</v>
      </c>
      <c r="F10" s="10"/>
      <c r="G10" s="3"/>
    </row>
    <row r="11" spans="1:7" x14ac:dyDescent="0.25">
      <c r="A11" s="12" t="s">
        <v>93</v>
      </c>
      <c r="B11" s="32" t="s">
        <v>97</v>
      </c>
      <c r="C11" s="10">
        <v>200</v>
      </c>
      <c r="D11" s="10">
        <v>3</v>
      </c>
      <c r="E11" s="25">
        <v>2.25</v>
      </c>
      <c r="F11" s="10"/>
      <c r="G11" s="3"/>
    </row>
    <row r="12" spans="1:7" x14ac:dyDescent="0.25">
      <c r="A12" s="12" t="s">
        <v>94</v>
      </c>
      <c r="B12" s="32" t="s">
        <v>96</v>
      </c>
      <c r="C12" s="10">
        <v>400</v>
      </c>
      <c r="D12" s="10">
        <v>5</v>
      </c>
      <c r="E12" s="25">
        <v>1.5</v>
      </c>
      <c r="F12" s="10"/>
      <c r="G12" s="3"/>
    </row>
    <row r="13" spans="1:7" x14ac:dyDescent="0.25">
      <c r="A13" s="12" t="s">
        <v>95</v>
      </c>
      <c r="B13" s="32" t="s">
        <v>96</v>
      </c>
      <c r="C13" s="10">
        <v>1250</v>
      </c>
      <c r="D13" s="10">
        <v>9</v>
      </c>
      <c r="E13" s="25">
        <v>0.2</v>
      </c>
      <c r="F13" s="10"/>
      <c r="G13" s="3"/>
    </row>
    <row r="14" spans="1:7" x14ac:dyDescent="0.25">
      <c r="A14" s="39" t="s">
        <v>72</v>
      </c>
      <c r="B14" s="39"/>
      <c r="C14" s="10"/>
      <c r="D14" s="10"/>
      <c r="E14" s="10"/>
      <c r="F14" s="10"/>
      <c r="G14" s="3"/>
    </row>
    <row r="15" spans="1:7" x14ac:dyDescent="0.25">
      <c r="A15" s="33" t="s">
        <v>73</v>
      </c>
      <c r="B15" s="10" t="s">
        <v>79</v>
      </c>
      <c r="C15" s="10"/>
      <c r="D15" s="10"/>
      <c r="E15" s="10"/>
      <c r="F15" s="10"/>
      <c r="G15" s="3"/>
    </row>
    <row r="16" spans="1:7" x14ac:dyDescent="0.25">
      <c r="A16" s="33" t="s">
        <v>74</v>
      </c>
      <c r="B16" s="10" t="s">
        <v>80</v>
      </c>
      <c r="C16" s="10"/>
      <c r="D16" s="10"/>
      <c r="E16" s="10"/>
      <c r="F16" s="10"/>
      <c r="G16" s="3"/>
    </row>
    <row r="17" spans="1:7" x14ac:dyDescent="0.25">
      <c r="A17" s="33" t="s">
        <v>75</v>
      </c>
      <c r="B17" s="10" t="s">
        <v>81</v>
      </c>
      <c r="C17" s="10"/>
      <c r="D17" s="10"/>
      <c r="E17" s="10"/>
      <c r="F17" s="10"/>
      <c r="G17" s="3"/>
    </row>
    <row r="18" spans="1:7" ht="12.75" customHeight="1" x14ac:dyDescent="0.25">
      <c r="A18" s="33" t="s">
        <v>76</v>
      </c>
      <c r="B18" s="10" t="s">
        <v>82</v>
      </c>
      <c r="C18" s="10"/>
      <c r="D18" s="10"/>
      <c r="E18" s="10"/>
      <c r="F18" s="10"/>
      <c r="G18" s="3"/>
    </row>
    <row r="19" spans="1:7" ht="12.75" customHeight="1" x14ac:dyDescent="0.25">
      <c r="A19" s="33" t="s">
        <v>77</v>
      </c>
      <c r="B19" s="10" t="s">
        <v>83</v>
      </c>
      <c r="C19" s="10"/>
      <c r="D19" s="10"/>
      <c r="E19" s="10"/>
      <c r="F19" s="10"/>
      <c r="G19" s="3"/>
    </row>
    <row r="20" spans="1:7" x14ac:dyDescent="0.25">
      <c r="A20" s="33" t="s">
        <v>78</v>
      </c>
      <c r="B20" s="10" t="s">
        <v>84</v>
      </c>
      <c r="C20" s="10"/>
      <c r="D20" s="10"/>
      <c r="E20" s="10"/>
      <c r="F20" s="10"/>
      <c r="G20" s="3"/>
    </row>
    <row r="21" spans="1:7" x14ac:dyDescent="0.25">
      <c r="A21" s="33"/>
      <c r="B21" s="10"/>
      <c r="C21" s="10"/>
      <c r="D21" s="10"/>
      <c r="E21" s="10"/>
      <c r="F21" s="10"/>
      <c r="G21" s="3"/>
    </row>
    <row r="22" spans="1:7" x14ac:dyDescent="0.25">
      <c r="A22" s="33"/>
      <c r="B22" s="10"/>
      <c r="C22" s="10"/>
      <c r="D22" s="10"/>
      <c r="E22" s="10"/>
      <c r="F22" s="10"/>
      <c r="G22" s="3"/>
    </row>
    <row r="23" spans="1:7" x14ac:dyDescent="0.25">
      <c r="A23" s="33"/>
      <c r="B23" s="10"/>
      <c r="C23" s="10"/>
      <c r="D23" s="10"/>
      <c r="E23" s="10"/>
      <c r="F23" s="10"/>
      <c r="G23" s="3"/>
    </row>
    <row r="24" spans="1:7" x14ac:dyDescent="0.25">
      <c r="A24" s="33"/>
      <c r="B24" s="10"/>
      <c r="C24" s="10"/>
      <c r="D24" s="10"/>
      <c r="E24" s="10"/>
      <c r="F24" s="10"/>
      <c r="G24" s="3"/>
    </row>
    <row r="25" spans="1:7" x14ac:dyDescent="0.25">
      <c r="A25" s="33"/>
      <c r="B25" s="10"/>
      <c r="C25" s="10"/>
      <c r="D25" s="10"/>
      <c r="E25" s="10"/>
      <c r="F25" s="10"/>
      <c r="G25" s="3"/>
    </row>
    <row r="26" spans="1:7" x14ac:dyDescent="0.25">
      <c r="A26" s="33"/>
      <c r="B26" s="10"/>
      <c r="C26" s="10"/>
      <c r="D26" s="10"/>
      <c r="E26" s="10"/>
      <c r="F26" s="10"/>
      <c r="G26" s="3"/>
    </row>
    <row r="27" spans="1:7" x14ac:dyDescent="0.25">
      <c r="A27" s="38" t="s">
        <v>87</v>
      </c>
      <c r="B27" s="38"/>
      <c r="C27" s="38"/>
      <c r="D27" s="38"/>
      <c r="E27" s="38"/>
      <c r="F27" s="10"/>
      <c r="G27" s="3"/>
    </row>
    <row r="28" spans="1:7" x14ac:dyDescent="0.25">
      <c r="A28" s="38"/>
      <c r="B28" s="38"/>
      <c r="C28" s="38"/>
      <c r="D28" s="38"/>
      <c r="E28" s="38"/>
      <c r="F28" s="10"/>
      <c r="G28" s="3"/>
    </row>
    <row r="29" spans="1:7" x14ac:dyDescent="0.25">
      <c r="A29" s="10"/>
      <c r="B29" s="10"/>
      <c r="C29" s="10"/>
      <c r="D29" s="10"/>
      <c r="E29" s="10"/>
      <c r="F29" s="10"/>
      <c r="G29" s="3"/>
    </row>
    <row r="30" spans="1:7" ht="41.25" customHeight="1" x14ac:dyDescent="0.25">
      <c r="A30" s="39"/>
      <c r="B30" s="39"/>
      <c r="C30" s="8" t="s">
        <v>65</v>
      </c>
      <c r="D30" s="8" t="s">
        <v>85</v>
      </c>
      <c r="E30" s="8" t="s">
        <v>86</v>
      </c>
      <c r="F30" s="10"/>
      <c r="G30" s="3"/>
    </row>
    <row r="31" spans="1:7" ht="12.75" customHeight="1" x14ac:dyDescent="0.25">
      <c r="A31" s="40" t="str">
        <f>'ΠΙΝΑΚΑΣ 2'!A12</f>
        <v xml:space="preserve">ΗΛΕΚΤΡΙΚΗ ΚΟΥΖΙΝΑ </v>
      </c>
      <c r="B31" s="40"/>
      <c r="C31" s="10">
        <v>2</v>
      </c>
      <c r="D31" s="10">
        <v>3600</v>
      </c>
      <c r="E31" s="25">
        <v>0.33</v>
      </c>
      <c r="F31" s="10"/>
      <c r="G31" s="3"/>
    </row>
    <row r="32" spans="1:7" x14ac:dyDescent="0.25">
      <c r="A32" s="40" t="str">
        <f>'ΠΙΝΑΚΑΣ 2'!A16</f>
        <v>ΠΛΥΝΤΗΡΙΟ ΡΟΥΧΩΝ</v>
      </c>
      <c r="B32" s="40"/>
      <c r="C32" s="10">
        <v>1</v>
      </c>
      <c r="D32" s="10">
        <v>2300</v>
      </c>
      <c r="E32" s="25">
        <v>0.71</v>
      </c>
      <c r="F32" s="10"/>
      <c r="G32" s="3"/>
    </row>
    <row r="33" spans="1:10" x14ac:dyDescent="0.25">
      <c r="A33" s="40" t="str">
        <f>'ΠΙΝΑΚΑΣ 2'!A20</f>
        <v>ΠΙΕΣΤΙΚΟ</v>
      </c>
      <c r="B33" s="40"/>
      <c r="C33" s="10">
        <v>1</v>
      </c>
      <c r="D33" s="10">
        <v>730</v>
      </c>
      <c r="E33" s="25">
        <v>0.6</v>
      </c>
      <c r="F33" s="10"/>
      <c r="G33" s="3"/>
    </row>
    <row r="34" spans="1:10" x14ac:dyDescent="0.25">
      <c r="A34" s="40" t="str">
        <f>'ΠΙΝΑΚΑΣ 2'!A24</f>
        <v>ΤΗΛΕΟΡΑΣΗ</v>
      </c>
      <c r="B34" s="40"/>
      <c r="C34" s="10">
        <v>3</v>
      </c>
      <c r="D34" s="10">
        <v>157</v>
      </c>
      <c r="E34" s="25">
        <v>2.64</v>
      </c>
      <c r="F34" s="10"/>
      <c r="G34" s="3"/>
    </row>
    <row r="35" spans="1:10" x14ac:dyDescent="0.25">
      <c r="A35" s="40" t="str">
        <f>'ΠΙΝΑΚΑΣ 2'!A28</f>
        <v>ΗΛ.ΣΙΔΕΡΟ</v>
      </c>
      <c r="B35" s="40"/>
      <c r="C35" s="10">
        <v>1</v>
      </c>
      <c r="D35" s="10">
        <v>1200</v>
      </c>
      <c r="E35" s="25">
        <v>0.5</v>
      </c>
      <c r="F35" s="10"/>
      <c r="G35" s="3"/>
    </row>
    <row r="36" spans="1:10" x14ac:dyDescent="0.25">
      <c r="A36" s="40" t="str">
        <f>'ΠΙΝΑΚΑΣ 2'!A32</f>
        <v>ΗΛ.ΥΠΟΛΟΓΙΣΤΗΣ</v>
      </c>
      <c r="B36" s="40"/>
      <c r="C36" s="10">
        <v>1</v>
      </c>
      <c r="D36" s="10">
        <v>300</v>
      </c>
      <c r="E36" s="25">
        <v>2.25</v>
      </c>
      <c r="F36" s="10"/>
      <c r="G36" s="3"/>
    </row>
    <row r="37" spans="1:10" x14ac:dyDescent="0.25">
      <c r="A37" s="40" t="str">
        <f>'ΠΙΝΑΚΑΣ 2'!A36</f>
        <v>ΨΥΓΕΙΟ-ΚΑΤΑΨΥΚΤΗΣ</v>
      </c>
      <c r="B37" s="40"/>
      <c r="C37" s="10">
        <v>1</v>
      </c>
      <c r="D37" s="10">
        <v>285</v>
      </c>
      <c r="E37" s="25">
        <v>8</v>
      </c>
      <c r="F37" s="10"/>
      <c r="G37" s="3"/>
    </row>
    <row r="38" spans="1:10" x14ac:dyDescent="0.25">
      <c r="A38" s="40" t="s">
        <v>102</v>
      </c>
      <c r="B38" s="40"/>
      <c r="C38" s="10">
        <v>1</v>
      </c>
      <c r="D38" s="10">
        <v>1600</v>
      </c>
      <c r="E38" s="25">
        <v>0.2</v>
      </c>
      <c r="F38" s="10"/>
      <c r="G38" s="3"/>
      <c r="J38" s="30">
        <f>180*0.25</f>
        <v>45</v>
      </c>
    </row>
    <row r="39" spans="1:10" x14ac:dyDescent="0.25">
      <c r="A39" s="40" t="str">
        <f>'ΠΙΝΑΚΑΣ 2'!A44</f>
        <v>ΗΛ.ΘΕΡΜΟΣΙΦΩΝΑΣ</v>
      </c>
      <c r="B39" s="40"/>
      <c r="C39" s="10">
        <v>1</v>
      </c>
      <c r="D39" s="10">
        <v>4000</v>
      </c>
      <c r="E39" s="25">
        <v>0.15</v>
      </c>
      <c r="F39" s="10" t="s">
        <v>101</v>
      </c>
      <c r="G39" s="3"/>
    </row>
    <row r="40" spans="1:10" x14ac:dyDescent="0.25">
      <c r="A40" s="40" t="str">
        <f>'ΠΙΝΑΚΑΣ 2'!A48</f>
        <v>ΗΛ.ΣΚΟΥΠΑ</v>
      </c>
      <c r="B40" s="40"/>
      <c r="C40" s="10">
        <v>1</v>
      </c>
      <c r="D40" s="10">
        <v>1300</v>
      </c>
      <c r="E40" s="25">
        <v>0.28999999999999998</v>
      </c>
      <c r="F40" s="10"/>
      <c r="G40" s="3"/>
    </row>
    <row r="41" spans="1:10" x14ac:dyDescent="0.25">
      <c r="A41" s="40" t="str">
        <f>'ΠΙΝΑΚΑΣ 2'!A52</f>
        <v>ΗΛ.ΣΟΜΠΑ</v>
      </c>
      <c r="B41" s="40"/>
      <c r="C41" s="10">
        <v>2</v>
      </c>
      <c r="D41" s="10">
        <v>2000</v>
      </c>
      <c r="E41" s="25">
        <v>1</v>
      </c>
      <c r="F41" s="10"/>
      <c r="G41" s="3"/>
    </row>
    <row r="42" spans="1:10" x14ac:dyDescent="0.25">
      <c r="A42" s="10"/>
      <c r="B42" s="10"/>
      <c r="C42" s="10"/>
      <c r="D42" s="10"/>
      <c r="E42" s="10"/>
      <c r="F42" s="10"/>
      <c r="G42" s="3"/>
    </row>
    <row r="43" spans="1:10" x14ac:dyDescent="0.25">
      <c r="A43" s="10"/>
      <c r="B43" s="10"/>
      <c r="C43" s="10"/>
      <c r="D43" s="10"/>
      <c r="E43" s="10"/>
      <c r="F43" s="10"/>
      <c r="G43" s="3"/>
    </row>
    <row r="44" spans="1:10" x14ac:dyDescent="0.25">
      <c r="A44" s="10"/>
      <c r="B44" s="10"/>
      <c r="C44" s="10"/>
      <c r="D44" s="10"/>
      <c r="E44" s="10"/>
      <c r="F44" s="10"/>
      <c r="G44" s="3"/>
    </row>
    <row r="45" spans="1:10" x14ac:dyDescent="0.25">
      <c r="A45" s="10"/>
      <c r="B45" s="10"/>
      <c r="C45" s="10"/>
      <c r="D45" s="10"/>
      <c r="E45" s="10"/>
      <c r="F45" s="10"/>
      <c r="G45" s="3"/>
    </row>
    <row r="46" spans="1:10" x14ac:dyDescent="0.25">
      <c r="A46" s="10"/>
      <c r="B46" s="10"/>
      <c r="C46" s="10"/>
      <c r="D46" s="10"/>
      <c r="E46" s="10"/>
      <c r="F46" s="10"/>
      <c r="G46" s="3"/>
    </row>
    <row r="47" spans="1:10" x14ac:dyDescent="0.25">
      <c r="A47" s="10"/>
      <c r="B47" s="10"/>
      <c r="C47" s="10"/>
      <c r="D47" s="10"/>
      <c r="E47" s="10"/>
      <c r="F47" s="10"/>
      <c r="G47" s="3"/>
    </row>
    <row r="48" spans="1:10" x14ac:dyDescent="0.25">
      <c r="A48" s="10"/>
      <c r="B48" s="10"/>
      <c r="C48" s="10"/>
      <c r="D48" s="10"/>
      <c r="E48" s="10"/>
      <c r="F48" s="10"/>
      <c r="G48" s="3"/>
    </row>
    <row r="49" spans="1:7" x14ac:dyDescent="0.25">
      <c r="A49" s="10"/>
      <c r="B49" s="10"/>
      <c r="C49" s="10"/>
      <c r="D49" s="10"/>
      <c r="E49" s="10"/>
      <c r="F49" s="10"/>
      <c r="G49" s="3"/>
    </row>
    <row r="50" spans="1:7" x14ac:dyDescent="0.25">
      <c r="A50" s="10"/>
      <c r="B50" s="10"/>
      <c r="C50" s="10"/>
      <c r="D50" s="10"/>
      <c r="E50" s="10"/>
      <c r="F50" s="10"/>
      <c r="G50" s="3"/>
    </row>
    <row r="51" spans="1:7" x14ac:dyDescent="0.25">
      <c r="A51" s="10"/>
      <c r="B51" s="10"/>
      <c r="C51" s="10"/>
      <c r="D51" s="10"/>
      <c r="E51" s="10"/>
      <c r="F51" s="10"/>
      <c r="G51" s="3"/>
    </row>
    <row r="52" spans="1:7" x14ac:dyDescent="0.25">
      <c r="A52" s="10"/>
      <c r="B52" s="10"/>
      <c r="C52" s="10"/>
      <c r="D52" s="10"/>
      <c r="E52" s="10"/>
      <c r="F52" s="10"/>
      <c r="G52" s="3"/>
    </row>
    <row r="53" spans="1:7" x14ac:dyDescent="0.25">
      <c r="A53" s="10"/>
      <c r="B53" s="10"/>
      <c r="C53" s="10"/>
      <c r="D53" s="10"/>
      <c r="E53" s="10"/>
      <c r="F53" s="10"/>
      <c r="G53" s="3"/>
    </row>
    <row r="54" spans="1:7" x14ac:dyDescent="0.25">
      <c r="A54" s="10"/>
      <c r="B54" s="10"/>
      <c r="C54" s="10"/>
      <c r="D54" s="10"/>
      <c r="E54" s="10"/>
      <c r="F54" s="10"/>
      <c r="G54" s="3"/>
    </row>
    <row r="55" spans="1:7" x14ac:dyDescent="0.25">
      <c r="A55" s="10"/>
      <c r="B55" s="10"/>
      <c r="C55" s="10"/>
      <c r="D55" s="10"/>
      <c r="E55" s="10"/>
      <c r="F55" s="10"/>
      <c r="G55" s="3"/>
    </row>
    <row r="56" spans="1:7" x14ac:dyDescent="0.25">
      <c r="A56" s="10"/>
      <c r="B56" s="10"/>
      <c r="C56" s="10"/>
      <c r="D56" s="10"/>
      <c r="E56" s="10"/>
      <c r="F56" s="10"/>
      <c r="G56" s="3"/>
    </row>
    <row r="57" spans="1:7" x14ac:dyDescent="0.25">
      <c r="A57" s="10"/>
      <c r="B57" s="10"/>
      <c r="C57" s="10"/>
      <c r="D57" s="10"/>
      <c r="E57" s="10"/>
      <c r="F57" s="10"/>
      <c r="G57" s="3"/>
    </row>
    <row r="58" spans="1:7" x14ac:dyDescent="0.25">
      <c r="A58" s="10"/>
      <c r="B58" s="10"/>
      <c r="C58" s="10"/>
      <c r="D58" s="10"/>
      <c r="E58" s="10"/>
      <c r="F58" s="10"/>
      <c r="G58" s="3"/>
    </row>
    <row r="59" spans="1:7" x14ac:dyDescent="0.25">
      <c r="A59" s="10"/>
      <c r="B59" s="10"/>
      <c r="C59" s="10"/>
      <c r="D59" s="10"/>
      <c r="E59" s="10"/>
      <c r="F59" s="10"/>
      <c r="G59" s="3"/>
    </row>
    <row r="60" spans="1:7" x14ac:dyDescent="0.25">
      <c r="A60" s="10"/>
      <c r="B60" s="10"/>
      <c r="C60" s="10"/>
      <c r="D60" s="10"/>
      <c r="E60" s="10"/>
      <c r="F60" s="10"/>
      <c r="G60" s="3"/>
    </row>
  </sheetData>
  <mergeCells count="16">
    <mergeCell ref="A41:B41"/>
    <mergeCell ref="A27:E28"/>
    <mergeCell ref="A37:B37"/>
    <mergeCell ref="A38:B38"/>
    <mergeCell ref="A39:B39"/>
    <mergeCell ref="A40:B40"/>
    <mergeCell ref="A33:B33"/>
    <mergeCell ref="A34:B34"/>
    <mergeCell ref="A35:B35"/>
    <mergeCell ref="A36:B36"/>
    <mergeCell ref="A1:E2"/>
    <mergeCell ref="A14:B14"/>
    <mergeCell ref="A30:B30"/>
    <mergeCell ref="A31:B31"/>
    <mergeCell ref="A32:B32"/>
    <mergeCell ref="B4:D4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opLeftCell="A58" zoomScale="130" zoomScaleNormal="130" workbookViewId="0">
      <selection activeCell="A58" sqref="A1:IV65536"/>
    </sheetView>
  </sheetViews>
  <sheetFormatPr defaultRowHeight="13.2" x14ac:dyDescent="0.25"/>
  <cols>
    <col min="1" max="1" width="17.5546875" style="30" customWidth="1"/>
    <col min="2" max="4" width="10.33203125" style="30" bestFit="1" customWidth="1"/>
    <col min="5" max="5" width="10.44140625" style="30" bestFit="1" customWidth="1"/>
    <col min="6" max="6" width="10.109375" style="30" bestFit="1" customWidth="1"/>
    <col min="7" max="7" width="7.5546875" style="30" customWidth="1"/>
    <col min="8" max="8" width="6.88671875" style="30" customWidth="1"/>
    <col min="9" max="9" width="14.44140625" style="30" bestFit="1" customWidth="1"/>
    <col min="10" max="10" width="11.88671875" style="30" customWidth="1"/>
    <col min="11" max="16384" width="8.88671875" style="30"/>
  </cols>
  <sheetData>
    <row r="1" spans="1:10" x14ac:dyDescent="0.25">
      <c r="A1" s="41" t="s">
        <v>26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0" ht="78" customHeigh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104</v>
      </c>
    </row>
    <row r="4" spans="1:10" x14ac:dyDescent="0.25">
      <c r="A4" s="3" t="s">
        <v>9</v>
      </c>
      <c r="B4" s="22" t="str">
        <f>'ΠΙΝΑΚΑΣ 1'!A6</f>
        <v>Υπνοδωμάτιο 1</v>
      </c>
      <c r="C4" s="22" t="str">
        <f>'ΠΙΝΑΚΑΣ 1'!A7</f>
        <v>Υπνοδωμάτιο 2</v>
      </c>
      <c r="D4" s="22" t="str">
        <f>'ΠΙΝΑΚΑΣ 1'!A8</f>
        <v>Υπνοδωμάτιο 3</v>
      </c>
      <c r="E4" s="22" t="str">
        <f>'ΠΙΝΑΚΑΣ 1'!A9</f>
        <v>Βοηθητικά Δωμ.</v>
      </c>
      <c r="F4" s="22" t="str">
        <f>'ΠΙΝΑΚΑΣ 1'!A10</f>
        <v>Μπάνιο-Λουτρό</v>
      </c>
      <c r="G4" s="22" t="str">
        <f>'ΠΙΝΑΚΑΣ 1'!A11</f>
        <v>Κουζίνα</v>
      </c>
      <c r="H4" s="22" t="str">
        <f>'ΠΙΝΑΚΑΣ 1'!A12</f>
        <v>Σαλόνι</v>
      </c>
      <c r="I4" s="22" t="str">
        <f>'ΠΙΝΑΚΑΣ 1'!A13</f>
        <v>Εξωτερ. Φωτ. &amp; Διάδρ.</v>
      </c>
      <c r="J4" s="2" t="s">
        <v>8</v>
      </c>
    </row>
    <row r="5" spans="1:10" x14ac:dyDescent="0.25">
      <c r="A5" s="3" t="s">
        <v>10</v>
      </c>
      <c r="B5" s="2">
        <v>24</v>
      </c>
      <c r="C5" s="2">
        <v>24</v>
      </c>
      <c r="D5" s="2">
        <v>24</v>
      </c>
      <c r="E5" s="2">
        <v>24</v>
      </c>
      <c r="F5" s="2">
        <v>24</v>
      </c>
      <c r="G5" s="2">
        <v>24</v>
      </c>
      <c r="H5" s="2">
        <v>24</v>
      </c>
      <c r="I5" s="2">
        <v>24</v>
      </c>
      <c r="J5" s="44"/>
    </row>
    <row r="6" spans="1:10" x14ac:dyDescent="0.25">
      <c r="A6" s="3" t="s">
        <v>11</v>
      </c>
      <c r="B6" s="2"/>
      <c r="C6" s="2"/>
      <c r="D6" s="2"/>
      <c r="E6" s="2"/>
      <c r="F6" s="2"/>
      <c r="G6" s="2"/>
      <c r="H6" s="2"/>
      <c r="I6" s="2"/>
      <c r="J6" s="44"/>
    </row>
    <row r="7" spans="1:10" x14ac:dyDescent="0.25">
      <c r="A7" s="3" t="s">
        <v>12</v>
      </c>
      <c r="B7" s="11" t="str">
        <f>'ΠΙΝΑΚΑΣ 1'!B6</f>
        <v>Π</v>
      </c>
      <c r="C7" s="11" t="str">
        <f>'ΠΙΝΑΚΑΣ 1'!B7</f>
        <v>Π</v>
      </c>
      <c r="D7" s="11" t="str">
        <f>'ΠΙΝΑΚΑΣ 1'!B8</f>
        <v>Π</v>
      </c>
      <c r="E7" s="11" t="str">
        <f>'ΠΙΝΑΚΑΣ 1'!B9</f>
        <v>Π</v>
      </c>
      <c r="F7" s="11" t="str">
        <f>'ΠΙΝΑΚΑΣ 1'!B10</f>
        <v>Π</v>
      </c>
      <c r="G7" s="11" t="str">
        <f>'ΠΙΝΑΚΑΣ 1'!B11</f>
        <v>Π+ΧΚ</v>
      </c>
      <c r="H7" s="11" t="str">
        <f>'ΠΙΝΑΚΑΣ 1'!B12</f>
        <v>Π</v>
      </c>
      <c r="I7" s="11" t="str">
        <f>'ΠΙΝΑΚΑΣ 1'!B13</f>
        <v>Π</v>
      </c>
      <c r="J7" s="44"/>
    </row>
    <row r="8" spans="1:10" x14ac:dyDescent="0.25">
      <c r="A8" s="3" t="s">
        <v>13</v>
      </c>
      <c r="B8" s="11">
        <f>'ΠΙΝΑΚΑΣ 1'!C6</f>
        <v>150</v>
      </c>
      <c r="C8" s="11">
        <f>'ΠΙΝΑΚΑΣ 1'!C7</f>
        <v>150</v>
      </c>
      <c r="D8" s="11">
        <f>'ΠΙΝΑΚΑΣ 1'!C8</f>
        <v>75</v>
      </c>
      <c r="E8" s="11">
        <f>'ΠΙΝΑΚΑΣ 1'!C9</f>
        <v>120</v>
      </c>
      <c r="F8" s="11">
        <f>'ΠΙΝΑΚΑΣ 1'!C10</f>
        <v>140</v>
      </c>
      <c r="G8" s="11">
        <f>'ΠΙΝΑΚΑΣ 1'!C11</f>
        <v>200</v>
      </c>
      <c r="H8" s="11">
        <f>'ΠΙΝΑΚΑΣ 1'!C12</f>
        <v>400</v>
      </c>
      <c r="I8" s="11">
        <f>'ΠΙΝΑΚΑΣ 1'!C13</f>
        <v>1250</v>
      </c>
      <c r="J8" s="44"/>
    </row>
    <row r="9" spans="1:10" x14ac:dyDescent="0.25">
      <c r="A9" s="3" t="s">
        <v>14</v>
      </c>
      <c r="B9" s="9">
        <f>'ΠΙΝΑΚΑΣ 1'!E6/'ΠΙΝΑΚΑΣ 2'!B5</f>
        <v>8.3333333333333329E-2</v>
      </c>
      <c r="C9" s="9">
        <f>'ΠΙΝΑΚΑΣ 1'!E7/'ΠΙΝΑΚΑΣ 2'!C5</f>
        <v>0.10416666666666667</v>
      </c>
      <c r="D9" s="9">
        <f>'ΠΙΝΑΚΑΣ 1'!E8/'ΠΙΝΑΚΑΣ 2'!D5</f>
        <v>5.2083333333333336E-2</v>
      </c>
      <c r="E9" s="9">
        <f>'ΠΙΝΑΚΑΣ 1'!E9/'ΠΙΝΑΚΑΣ 2'!E5</f>
        <v>5.2083333333333336E-2</v>
      </c>
      <c r="F9" s="9">
        <f>'ΠΙΝΑΚΑΣ 1'!E10/'ΠΙΝΑΚΑΣ 2'!F5</f>
        <v>7.2916666666666671E-2</v>
      </c>
      <c r="G9" s="9">
        <f>'ΠΙΝΑΚΑΣ 1'!E11/'ΠΙΝΑΚΑΣ 2'!G5</f>
        <v>9.375E-2</v>
      </c>
      <c r="H9" s="9">
        <f>'ΠΙΝΑΚΑΣ 1'!E12/'ΠΙΝΑΚΑΣ 2'!H5</f>
        <v>6.25E-2</v>
      </c>
      <c r="I9" s="9">
        <f>'ΠΙΝΑΚΑΣ 1'!E13/'ΠΙΝΑΚΑΣ 2'!I5</f>
        <v>8.3333333333333332E-3</v>
      </c>
      <c r="J9" s="44"/>
    </row>
    <row r="10" spans="1:10" x14ac:dyDescent="0.25">
      <c r="A10" s="3" t="s">
        <v>15</v>
      </c>
      <c r="B10" s="28">
        <f>B8*B9*B5</f>
        <v>300</v>
      </c>
      <c r="C10" s="28">
        <f t="shared" ref="C10:I10" si="0">C8*C9*C5</f>
        <v>375</v>
      </c>
      <c r="D10" s="28">
        <f t="shared" si="0"/>
        <v>93.75</v>
      </c>
      <c r="E10" s="28">
        <f t="shared" si="0"/>
        <v>150</v>
      </c>
      <c r="F10" s="28">
        <f t="shared" si="0"/>
        <v>245</v>
      </c>
      <c r="G10" s="28">
        <f t="shared" si="0"/>
        <v>450</v>
      </c>
      <c r="H10" s="28">
        <f t="shared" si="0"/>
        <v>600</v>
      </c>
      <c r="I10" s="28">
        <f t="shared" si="0"/>
        <v>250</v>
      </c>
      <c r="J10" s="26">
        <f>SUM(B10:I10)/1000</f>
        <v>2.4637500000000001</v>
      </c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44"/>
    </row>
    <row r="12" spans="1:10" x14ac:dyDescent="0.25">
      <c r="A12" s="3" t="s">
        <v>16</v>
      </c>
      <c r="B12" s="3"/>
      <c r="C12" s="3"/>
      <c r="D12" s="3"/>
      <c r="E12" s="3"/>
      <c r="F12" s="3"/>
      <c r="G12" s="13">
        <f>'ΠΙΝΑΚΑΣ 1'!D31</f>
        <v>3600</v>
      </c>
      <c r="H12" s="3"/>
      <c r="I12" s="3"/>
      <c r="J12" s="44"/>
    </row>
    <row r="13" spans="1:10" x14ac:dyDescent="0.25">
      <c r="A13" s="3" t="s">
        <v>14</v>
      </c>
      <c r="B13" s="3"/>
      <c r="C13" s="3"/>
      <c r="D13" s="3"/>
      <c r="E13" s="3"/>
      <c r="F13" s="3"/>
      <c r="G13" s="14">
        <f>'ΠΙΝΑΚΑΣ 1'!E31/'ΠΙΝΑΚΑΣ 2'!G5</f>
        <v>1.375E-2</v>
      </c>
      <c r="H13" s="3"/>
      <c r="I13" s="3"/>
      <c r="J13" s="44"/>
    </row>
    <row r="14" spans="1:10" x14ac:dyDescent="0.25">
      <c r="A14" s="3" t="s">
        <v>15</v>
      </c>
      <c r="B14" s="6"/>
      <c r="C14" s="6"/>
      <c r="D14" s="6"/>
      <c r="E14" s="6"/>
      <c r="F14" s="6"/>
      <c r="G14" s="29">
        <f>G12*G13*G5</f>
        <v>1188</v>
      </c>
      <c r="H14" s="6"/>
      <c r="I14" s="6"/>
      <c r="J14" s="9">
        <f>SUM(B14:I14)/1000</f>
        <v>1.1879999999999999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44"/>
    </row>
    <row r="16" spans="1:10" x14ac:dyDescent="0.25">
      <c r="A16" s="3" t="s">
        <v>17</v>
      </c>
      <c r="B16" s="3"/>
      <c r="C16" s="3"/>
      <c r="D16" s="3"/>
      <c r="E16" s="3"/>
      <c r="F16" s="13">
        <f>'ΠΙΝΑΚΑΣ 1'!D32</f>
        <v>2300</v>
      </c>
      <c r="G16" s="3"/>
      <c r="H16" s="3"/>
      <c r="I16" s="3"/>
      <c r="J16" s="44"/>
    </row>
    <row r="17" spans="1:10" x14ac:dyDescent="0.25">
      <c r="A17" s="3" t="s">
        <v>14</v>
      </c>
      <c r="B17" s="3"/>
      <c r="C17" s="3"/>
      <c r="D17" s="3"/>
      <c r="E17" s="3"/>
      <c r="F17" s="15">
        <f>'ΠΙΝΑΚΑΣ 1'!E32/'ΠΙΝΑΚΑΣ 2'!F5</f>
        <v>2.9583333333333333E-2</v>
      </c>
      <c r="G17" s="3"/>
      <c r="H17" s="3"/>
      <c r="I17" s="3"/>
      <c r="J17" s="44"/>
    </row>
    <row r="18" spans="1:10" x14ac:dyDescent="0.25">
      <c r="A18" s="3" t="s">
        <v>15</v>
      </c>
      <c r="B18" s="6"/>
      <c r="C18" s="6"/>
      <c r="D18" s="6"/>
      <c r="E18" s="6"/>
      <c r="F18" s="29">
        <f>F16*F17*F5</f>
        <v>1633</v>
      </c>
      <c r="G18" s="6"/>
      <c r="H18" s="6"/>
      <c r="I18" s="6"/>
      <c r="J18" s="23">
        <f>SUM(B18:I18)/1000</f>
        <v>1.633</v>
      </c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44"/>
    </row>
    <row r="20" spans="1:10" x14ac:dyDescent="0.25">
      <c r="A20" s="3" t="s">
        <v>98</v>
      </c>
      <c r="B20" s="3"/>
      <c r="C20" s="3"/>
      <c r="D20" s="3"/>
      <c r="E20" s="3"/>
      <c r="F20" s="3"/>
      <c r="G20" s="3"/>
      <c r="H20" s="3"/>
      <c r="I20" s="13">
        <f>'ΠΙΝΑΚΑΣ 1'!D33</f>
        <v>730</v>
      </c>
      <c r="J20" s="44"/>
    </row>
    <row r="21" spans="1:10" x14ac:dyDescent="0.25">
      <c r="A21" s="3" t="s">
        <v>14</v>
      </c>
      <c r="B21" s="3"/>
      <c r="C21" s="3"/>
      <c r="D21" s="3"/>
      <c r="E21" s="3"/>
      <c r="F21" s="3"/>
      <c r="G21" s="3"/>
      <c r="H21" s="3"/>
      <c r="I21" s="15">
        <f>'ΠΙΝΑΚΑΣ 1'!E33/'ΠΙΝΑΚΑΣ 2'!I5</f>
        <v>2.4999999999999998E-2</v>
      </c>
      <c r="J21" s="44"/>
    </row>
    <row r="22" spans="1:10" x14ac:dyDescent="0.25">
      <c r="A22" s="3" t="s">
        <v>15</v>
      </c>
      <c r="B22" s="6"/>
      <c r="C22" s="6"/>
      <c r="D22" s="6"/>
      <c r="E22" s="6"/>
      <c r="F22" s="6"/>
      <c r="G22" s="6"/>
      <c r="H22" s="6"/>
      <c r="I22" s="6">
        <f>I20*I21*I5</f>
        <v>438</v>
      </c>
      <c r="J22" s="23">
        <f>SUM(B22:I22)/1000</f>
        <v>0.438</v>
      </c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44"/>
    </row>
    <row r="24" spans="1:10" x14ac:dyDescent="0.25">
      <c r="A24" s="3" t="s">
        <v>18</v>
      </c>
      <c r="B24" s="3">
        <v>36</v>
      </c>
      <c r="C24" s="3">
        <v>41</v>
      </c>
      <c r="D24" s="3"/>
      <c r="E24" s="3"/>
      <c r="F24" s="3"/>
      <c r="G24" s="3"/>
      <c r="H24" s="3">
        <v>80</v>
      </c>
      <c r="I24" s="3"/>
      <c r="J24" s="44"/>
    </row>
    <row r="25" spans="1:10" x14ac:dyDescent="0.25">
      <c r="A25" s="3" t="s">
        <v>14</v>
      </c>
      <c r="B25" s="3">
        <v>8.3330000000000001E-2</v>
      </c>
      <c r="C25" s="3">
        <v>0.10416599999999999</v>
      </c>
      <c r="D25" s="3"/>
      <c r="E25" s="3"/>
      <c r="F25" s="3"/>
      <c r="G25" s="3"/>
      <c r="H25" s="3">
        <v>0.125</v>
      </c>
      <c r="I25" s="3"/>
      <c r="J25" s="44"/>
    </row>
    <row r="26" spans="1:10" x14ac:dyDescent="0.25">
      <c r="A26" s="3" t="s">
        <v>15</v>
      </c>
      <c r="B26" s="29">
        <f>B24*B25*B5</f>
        <v>71.997119999999995</v>
      </c>
      <c r="C26" s="29">
        <f>C24*C25*C5</f>
        <v>102.49934399999998</v>
      </c>
      <c r="D26" s="6"/>
      <c r="E26" s="6"/>
      <c r="F26" s="6"/>
      <c r="G26" s="6"/>
      <c r="H26" s="29">
        <f>H24*H25*H5</f>
        <v>240</v>
      </c>
      <c r="I26" s="6"/>
      <c r="J26" s="23">
        <f>SUM(B26:I26)/1000</f>
        <v>0.41449646399999995</v>
      </c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44"/>
    </row>
    <row r="28" spans="1:10" x14ac:dyDescent="0.25">
      <c r="A28" s="3" t="s">
        <v>19</v>
      </c>
      <c r="B28" s="3"/>
      <c r="C28" s="3"/>
      <c r="D28" s="3"/>
      <c r="E28" s="13">
        <f>'ΠΙΝΑΚΑΣ 1'!D35</f>
        <v>1200</v>
      </c>
      <c r="F28" s="3"/>
      <c r="G28" s="3"/>
      <c r="H28" s="3"/>
      <c r="I28" s="3"/>
      <c r="J28" s="44"/>
    </row>
    <row r="29" spans="1:10" x14ac:dyDescent="0.25">
      <c r="A29" s="3" t="s">
        <v>14</v>
      </c>
      <c r="B29" s="3"/>
      <c r="C29" s="3"/>
      <c r="D29" s="3"/>
      <c r="E29" s="3">
        <f>'ΠΙΝΑΚΑΣ 1'!E35/'ΠΙΝΑΚΑΣ 2'!E5</f>
        <v>2.0833333333333332E-2</v>
      </c>
      <c r="F29" s="3"/>
      <c r="G29" s="3"/>
      <c r="H29" s="3"/>
      <c r="I29" s="3"/>
      <c r="J29" s="44"/>
    </row>
    <row r="30" spans="1:10" x14ac:dyDescent="0.25">
      <c r="A30" s="3" t="s">
        <v>15</v>
      </c>
      <c r="B30" s="6"/>
      <c r="C30" s="6"/>
      <c r="D30" s="6"/>
      <c r="E30" s="29">
        <f>E28*E29*E5</f>
        <v>600</v>
      </c>
      <c r="F30" s="6"/>
      <c r="G30" s="6"/>
      <c r="H30" s="6"/>
      <c r="I30" s="6"/>
      <c r="J30" s="23">
        <f>SUM(B30:I30)/1000</f>
        <v>0.6</v>
      </c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44"/>
    </row>
    <row r="32" spans="1:10" x14ac:dyDescent="0.25">
      <c r="A32" s="3" t="s">
        <v>20</v>
      </c>
      <c r="B32" s="3"/>
      <c r="C32" s="13">
        <f>'ΠΙΝΑΚΑΣ 1'!D36</f>
        <v>300</v>
      </c>
      <c r="D32" s="3"/>
      <c r="E32" s="3"/>
      <c r="F32" s="3"/>
      <c r="G32" s="3"/>
      <c r="H32" s="3"/>
      <c r="I32" s="3"/>
      <c r="J32" s="44"/>
    </row>
    <row r="33" spans="1:10" x14ac:dyDescent="0.25">
      <c r="A33" s="3" t="s">
        <v>14</v>
      </c>
      <c r="B33" s="3"/>
      <c r="C33" s="3">
        <f>'ΠΙΝΑΚΑΣ 1'!E36/'ΠΙΝΑΚΑΣ 2'!C5</f>
        <v>9.375E-2</v>
      </c>
      <c r="D33" s="3"/>
      <c r="E33" s="3"/>
      <c r="F33" s="3"/>
      <c r="G33" s="3"/>
      <c r="H33" s="3"/>
      <c r="I33" s="3"/>
      <c r="J33" s="44"/>
    </row>
    <row r="34" spans="1:10" x14ac:dyDescent="0.25">
      <c r="A34" s="3" t="s">
        <v>15</v>
      </c>
      <c r="B34" s="6"/>
      <c r="C34" s="29">
        <f>C32*C33*C5</f>
        <v>675</v>
      </c>
      <c r="D34" s="6"/>
      <c r="E34" s="6"/>
      <c r="F34" s="6"/>
      <c r="G34" s="6"/>
      <c r="H34" s="6"/>
      <c r="I34" s="6"/>
      <c r="J34" s="23">
        <f>SUM(B34:I34)/1000</f>
        <v>0.67500000000000004</v>
      </c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3"/>
      <c r="J35" s="44"/>
    </row>
    <row r="36" spans="1:10" x14ac:dyDescent="0.25">
      <c r="A36" s="3" t="s">
        <v>99</v>
      </c>
      <c r="B36" s="3"/>
      <c r="C36" s="3"/>
      <c r="D36" s="3"/>
      <c r="E36" s="3"/>
      <c r="F36" s="3"/>
      <c r="G36" s="13">
        <f>'ΠΙΝΑΚΑΣ 1'!D37</f>
        <v>285</v>
      </c>
      <c r="H36" s="3"/>
      <c r="I36" s="3"/>
      <c r="J36" s="44"/>
    </row>
    <row r="37" spans="1:10" x14ac:dyDescent="0.25">
      <c r="A37" s="3" t="s">
        <v>14</v>
      </c>
      <c r="B37" s="3"/>
      <c r="C37" s="3"/>
      <c r="D37" s="3"/>
      <c r="E37" s="3"/>
      <c r="F37" s="3"/>
      <c r="G37" s="3">
        <f>'ΠΙΝΑΚΑΣ 1'!E37/'ΠΙΝΑΚΑΣ 2'!G5</f>
        <v>0.33333333333333331</v>
      </c>
      <c r="H37" s="3"/>
      <c r="I37" s="3"/>
      <c r="J37" s="44"/>
    </row>
    <row r="38" spans="1:10" x14ac:dyDescent="0.25">
      <c r="A38" s="3" t="s">
        <v>15</v>
      </c>
      <c r="B38" s="6"/>
      <c r="C38" s="6"/>
      <c r="D38" s="6"/>
      <c r="E38" s="6"/>
      <c r="F38" s="6"/>
      <c r="G38" s="29">
        <f>G36*G37*G5</f>
        <v>2280</v>
      </c>
      <c r="H38" s="6"/>
      <c r="I38" s="6"/>
      <c r="J38" s="9">
        <f>SUM(B38:I38)/1000</f>
        <v>2.2799999999999998</v>
      </c>
    </row>
    <row r="39" spans="1:10" x14ac:dyDescent="0.25">
      <c r="A39" s="3"/>
      <c r="B39" s="3"/>
      <c r="C39" s="3"/>
      <c r="D39" s="3"/>
      <c r="E39" s="3"/>
      <c r="F39" s="3"/>
      <c r="G39" s="3"/>
      <c r="H39" s="3"/>
      <c r="I39" s="3"/>
      <c r="J39" s="44"/>
    </row>
    <row r="40" spans="1:10" x14ac:dyDescent="0.25">
      <c r="A40" s="3" t="s">
        <v>103</v>
      </c>
      <c r="B40" s="3"/>
      <c r="C40" s="3"/>
      <c r="D40" s="3"/>
      <c r="E40" s="3"/>
      <c r="F40" s="3"/>
      <c r="G40" s="13">
        <f>'ΠΙΝΑΚΑΣ 1'!D38</f>
        <v>1600</v>
      </c>
      <c r="H40" s="3"/>
      <c r="I40" s="3"/>
      <c r="J40" s="44"/>
    </row>
    <row r="41" spans="1:10" x14ac:dyDescent="0.25">
      <c r="A41" s="3" t="s">
        <v>14</v>
      </c>
      <c r="B41" s="3"/>
      <c r="C41" s="3"/>
      <c r="D41" s="3"/>
      <c r="E41" s="3"/>
      <c r="F41" s="3"/>
      <c r="G41" s="3">
        <f>'ΠΙΝΑΚΑΣ 1'!E38/'ΠΙΝΑΚΑΣ 2'!G5</f>
        <v>8.3333333333333332E-3</v>
      </c>
      <c r="H41" s="3"/>
      <c r="I41" s="3"/>
      <c r="J41" s="44"/>
    </row>
    <row r="42" spans="1:10" x14ac:dyDescent="0.25">
      <c r="A42" s="3" t="s">
        <v>15</v>
      </c>
      <c r="B42" s="6"/>
      <c r="C42" s="6"/>
      <c r="D42" s="6"/>
      <c r="E42" s="6"/>
      <c r="F42" s="6"/>
      <c r="G42" s="29">
        <f>G40*G41*G5</f>
        <v>320</v>
      </c>
      <c r="H42" s="6"/>
      <c r="I42" s="6"/>
      <c r="J42" s="23">
        <f>SUM(B42:I42)/1000</f>
        <v>0.32</v>
      </c>
    </row>
    <row r="43" spans="1:10" x14ac:dyDescent="0.25">
      <c r="A43" s="3"/>
      <c r="B43" s="3"/>
      <c r="C43" s="3"/>
      <c r="D43" s="3"/>
      <c r="E43" s="3"/>
      <c r="F43" s="3"/>
      <c r="G43" s="3"/>
      <c r="H43" s="3"/>
      <c r="I43" s="3"/>
      <c r="J43" s="44"/>
    </row>
    <row r="44" spans="1:10" x14ac:dyDescent="0.25">
      <c r="A44" s="3" t="s">
        <v>21</v>
      </c>
      <c r="B44" s="3"/>
      <c r="C44" s="3"/>
      <c r="D44" s="3"/>
      <c r="E44" s="3"/>
      <c r="F44" s="3"/>
      <c r="G44" s="3"/>
      <c r="H44" s="3"/>
      <c r="I44" s="13">
        <f>'ΠΙΝΑΚΑΣ 1'!D39</f>
        <v>4000</v>
      </c>
      <c r="J44" s="44"/>
    </row>
    <row r="45" spans="1:10" x14ac:dyDescent="0.25">
      <c r="A45" s="3" t="s">
        <v>14</v>
      </c>
      <c r="B45" s="3"/>
      <c r="C45" s="3"/>
      <c r="D45" s="3"/>
      <c r="E45" s="3"/>
      <c r="F45" s="3"/>
      <c r="G45" s="3"/>
      <c r="H45" s="3"/>
      <c r="I45" s="15">
        <f>('ΠΙΝΑΚΑΣ 1'!E39)/'ΠΙΝΑΚΑΣ 2'!I5</f>
        <v>6.2499999999999995E-3</v>
      </c>
      <c r="J45" s="44"/>
    </row>
    <row r="46" spans="1:10" x14ac:dyDescent="0.25">
      <c r="A46" s="3" t="s">
        <v>15</v>
      </c>
      <c r="B46" s="6"/>
      <c r="C46" s="6"/>
      <c r="D46" s="6"/>
      <c r="E46" s="6"/>
      <c r="F46" s="6"/>
      <c r="G46" s="6"/>
      <c r="H46" s="6"/>
      <c r="I46" s="29">
        <f>I44*I45*I5</f>
        <v>599.99999999999989</v>
      </c>
      <c r="J46" s="9">
        <f>SUM(B46:I46)/1000</f>
        <v>0.59999999999999987</v>
      </c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44"/>
    </row>
    <row r="48" spans="1:10" x14ac:dyDescent="0.25">
      <c r="A48" s="3" t="s">
        <v>22</v>
      </c>
      <c r="B48" s="3"/>
      <c r="C48" s="3"/>
      <c r="D48" s="3"/>
      <c r="E48" s="13">
        <f>'ΠΙΝΑΚΑΣ 1'!D40</f>
        <v>1300</v>
      </c>
      <c r="F48" s="3"/>
      <c r="G48" s="3"/>
      <c r="H48" s="3"/>
      <c r="I48" s="3"/>
      <c r="J48" s="44"/>
    </row>
    <row r="49" spans="1:10" x14ac:dyDescent="0.25">
      <c r="A49" s="3" t="s">
        <v>14</v>
      </c>
      <c r="B49" s="3"/>
      <c r="C49" s="3"/>
      <c r="D49" s="3"/>
      <c r="E49" s="3">
        <f>'ΠΙΝΑΚΑΣ 1'!E40/'ΠΙΝΑΚΑΣ 2'!E5</f>
        <v>1.2083333333333333E-2</v>
      </c>
      <c r="F49" s="3"/>
      <c r="G49" s="3"/>
      <c r="H49" s="3"/>
      <c r="I49" s="3"/>
      <c r="J49" s="44"/>
    </row>
    <row r="50" spans="1:10" x14ac:dyDescent="0.25">
      <c r="A50" s="3" t="s">
        <v>15</v>
      </c>
      <c r="B50" s="6"/>
      <c r="C50" s="6"/>
      <c r="D50" s="6"/>
      <c r="E50" s="29">
        <f>E48*E49*E5</f>
        <v>377</v>
      </c>
      <c r="F50" s="6"/>
      <c r="G50" s="6"/>
      <c r="H50" s="6"/>
      <c r="I50" s="6"/>
      <c r="J50" s="23">
        <f>SUM(B50:I50)/1000</f>
        <v>0.377</v>
      </c>
    </row>
    <row r="51" spans="1:10" x14ac:dyDescent="0.25">
      <c r="A51" s="3"/>
      <c r="B51" s="3"/>
      <c r="C51" s="3"/>
      <c r="D51" s="3"/>
      <c r="E51" s="3"/>
      <c r="F51" s="3"/>
      <c r="G51" s="3"/>
      <c r="H51" s="3"/>
      <c r="I51" s="3"/>
      <c r="J51" s="44"/>
    </row>
    <row r="52" spans="1:10" x14ac:dyDescent="0.25">
      <c r="A52" s="3" t="s">
        <v>23</v>
      </c>
      <c r="B52" s="3"/>
      <c r="C52" s="3"/>
      <c r="D52" s="3"/>
      <c r="E52" s="3"/>
      <c r="F52" s="3"/>
      <c r="G52" s="3"/>
      <c r="H52" s="3"/>
      <c r="I52" s="13">
        <f>'ΠΙΝΑΚΑΣ 1'!D41</f>
        <v>2000</v>
      </c>
      <c r="J52" s="44"/>
    </row>
    <row r="53" spans="1:10" x14ac:dyDescent="0.25">
      <c r="A53" s="3" t="s">
        <v>14</v>
      </c>
      <c r="B53" s="3"/>
      <c r="C53" s="3"/>
      <c r="D53" s="3"/>
      <c r="E53" s="3"/>
      <c r="F53" s="3"/>
      <c r="G53" s="3"/>
      <c r="H53" s="3"/>
      <c r="I53" s="3">
        <f>'ΠΙΝΑΚΑΣ 1'!E41/'ΠΙΝΑΚΑΣ 2'!I5</f>
        <v>4.1666666666666664E-2</v>
      </c>
      <c r="J53" s="44"/>
    </row>
    <row r="54" spans="1:10" x14ac:dyDescent="0.25">
      <c r="A54" s="3" t="s">
        <v>15</v>
      </c>
      <c r="B54" s="6"/>
      <c r="C54" s="6"/>
      <c r="D54" s="6"/>
      <c r="E54" s="6"/>
      <c r="F54" s="6"/>
      <c r="G54" s="6"/>
      <c r="H54" s="6"/>
      <c r="I54" s="29">
        <f>I52*I53*I5</f>
        <v>2000</v>
      </c>
      <c r="J54" s="9">
        <f>SUM(B54:I54)/1000</f>
        <v>2</v>
      </c>
    </row>
    <row r="55" spans="1:10" x14ac:dyDescent="0.25">
      <c r="A55" s="3"/>
      <c r="B55" s="3"/>
      <c r="C55" s="3"/>
      <c r="D55" s="3"/>
      <c r="E55" s="3"/>
      <c r="F55" s="3"/>
      <c r="G55" s="3"/>
      <c r="H55" s="3"/>
      <c r="I55" s="3"/>
      <c r="J55" s="44"/>
    </row>
    <row r="56" spans="1:10" x14ac:dyDescent="0.25">
      <c r="A56" s="3" t="s">
        <v>24</v>
      </c>
      <c r="B56" s="3"/>
      <c r="C56" s="3"/>
      <c r="D56" s="3"/>
      <c r="E56" s="3"/>
      <c r="F56" s="3"/>
      <c r="G56" s="3"/>
      <c r="H56" s="3"/>
      <c r="I56" s="3"/>
      <c r="J56" s="44"/>
    </row>
    <row r="57" spans="1:10" x14ac:dyDescent="0.25">
      <c r="A57" s="3" t="s">
        <v>25</v>
      </c>
      <c r="B57" s="3"/>
      <c r="C57" s="3"/>
      <c r="D57" s="3"/>
      <c r="E57" s="3"/>
      <c r="F57" s="3"/>
      <c r="G57" s="3"/>
      <c r="H57" s="3"/>
      <c r="I57" s="3"/>
      <c r="J57" s="44"/>
    </row>
    <row r="58" spans="1:10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10" ht="21.75" customHeight="1" x14ac:dyDescent="0.25">
      <c r="A59" s="42" t="s">
        <v>105</v>
      </c>
      <c r="B59" s="3"/>
      <c r="C59" s="3"/>
      <c r="D59" s="3"/>
      <c r="E59" s="3"/>
      <c r="F59" s="3"/>
      <c r="G59" s="3"/>
      <c r="H59" s="3"/>
      <c r="I59" s="3"/>
    </row>
    <row r="60" spans="1:10" x14ac:dyDescent="0.25">
      <c r="A60" s="42"/>
      <c r="B60" s="17">
        <f>(B10+B14+B18+B22+B26+B30+B34+B38+B42+B46+B50+B54)/1000</f>
        <v>0.37199712000000001</v>
      </c>
      <c r="C60" s="17">
        <f t="shared" ref="C60:I60" si="1">(C10+C14+C18+C22+C26+C30+C34+C38+C42+C46+C50+C54)/1000</f>
        <v>1.1524993439999998</v>
      </c>
      <c r="D60" s="17">
        <f t="shared" si="1"/>
        <v>9.375E-2</v>
      </c>
      <c r="E60" s="17">
        <f t="shared" si="1"/>
        <v>1.127</v>
      </c>
      <c r="F60" s="17">
        <f t="shared" si="1"/>
        <v>1.8779999999999999</v>
      </c>
      <c r="G60" s="17">
        <f t="shared" si="1"/>
        <v>4.2380000000000004</v>
      </c>
      <c r="H60" s="17">
        <f t="shared" si="1"/>
        <v>0.84</v>
      </c>
      <c r="I60" s="17">
        <f t="shared" si="1"/>
        <v>3.2879999999999998</v>
      </c>
      <c r="J60" s="16">
        <f>J54+J50+J46+J42+J38+J34+J30+J26+J22+J18+J14+J10</f>
        <v>12.989246463999997</v>
      </c>
    </row>
    <row r="61" spans="1:10" ht="21.75" customHeight="1" x14ac:dyDescent="0.25">
      <c r="A61" s="42"/>
      <c r="B61" s="3"/>
      <c r="C61" s="3"/>
      <c r="D61" s="3"/>
      <c r="E61" s="3"/>
      <c r="F61" s="3"/>
      <c r="G61" s="3"/>
      <c r="H61" s="3"/>
      <c r="I61" s="3"/>
    </row>
    <row r="62" spans="1:10" x14ac:dyDescent="0.25">
      <c r="A62" s="43" t="s">
        <v>27</v>
      </c>
      <c r="B62" s="43"/>
      <c r="C62" s="43"/>
      <c r="D62" s="3"/>
      <c r="E62" s="3"/>
      <c r="F62" s="3"/>
      <c r="G62" s="3"/>
      <c r="H62" s="3"/>
      <c r="I62" s="3"/>
    </row>
    <row r="63" spans="1:10" ht="9.75" customHeight="1" x14ac:dyDescent="0.25">
      <c r="A63" s="43" t="s">
        <v>28</v>
      </c>
      <c r="B63" s="43"/>
      <c r="C63" s="43"/>
      <c r="D63" s="3"/>
      <c r="E63" s="3"/>
      <c r="F63" s="3"/>
      <c r="G63" s="3"/>
      <c r="H63" s="3"/>
      <c r="I63" s="3"/>
    </row>
    <row r="64" spans="1:10" ht="9.75" customHeight="1" x14ac:dyDescent="0.25">
      <c r="A64" s="43" t="s">
        <v>29</v>
      </c>
      <c r="B64" s="43"/>
      <c r="C64" s="43"/>
      <c r="D64" s="3"/>
      <c r="E64" s="3"/>
      <c r="F64" s="3"/>
      <c r="G64" s="3"/>
      <c r="H64" s="3"/>
      <c r="I64" s="3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9" x14ac:dyDescent="0.25">
      <c r="A67" s="3"/>
      <c r="B67" s="3"/>
      <c r="C67" s="3"/>
      <c r="D67" s="3"/>
      <c r="E67" s="3"/>
      <c r="F67" s="3"/>
      <c r="G67" s="3"/>
      <c r="H67" s="3"/>
      <c r="I67" s="3"/>
    </row>
    <row r="68" spans="1:9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5">
      <c r="B71" s="3"/>
      <c r="C71" s="3"/>
      <c r="D71" s="3"/>
      <c r="E71" s="3"/>
      <c r="F71" s="3"/>
      <c r="G71" s="3"/>
      <c r="H71" s="3"/>
      <c r="I71" s="3"/>
    </row>
    <row r="72" spans="1:9" x14ac:dyDescent="0.25">
      <c r="B72" s="3"/>
      <c r="C72" s="3"/>
      <c r="D72" s="3"/>
      <c r="E72" s="3"/>
      <c r="F72" s="3"/>
      <c r="G72" s="3"/>
      <c r="H72" s="3"/>
      <c r="I72" s="3"/>
    </row>
    <row r="73" spans="1:9" x14ac:dyDescent="0.25">
      <c r="B73" s="3"/>
      <c r="C73" s="3"/>
      <c r="D73" s="3"/>
      <c r="E73" s="3"/>
      <c r="F73" s="3"/>
      <c r="G73" s="3"/>
      <c r="H73" s="3"/>
      <c r="I73" s="3"/>
    </row>
    <row r="74" spans="1:9" x14ac:dyDescent="0.25">
      <c r="B74" s="3"/>
      <c r="C74" s="3"/>
      <c r="D74" s="3"/>
      <c r="E74" s="3"/>
      <c r="F74" s="3"/>
      <c r="G74" s="3"/>
      <c r="H74" s="3"/>
      <c r="I74" s="3"/>
    </row>
    <row r="75" spans="1:9" x14ac:dyDescent="0.25">
      <c r="B75" s="3"/>
      <c r="C75" s="3"/>
      <c r="D75" s="3"/>
      <c r="E75" s="3"/>
      <c r="F75" s="3"/>
      <c r="G75" s="3"/>
      <c r="H75" s="3"/>
      <c r="I75" s="3"/>
    </row>
    <row r="76" spans="1:9" x14ac:dyDescent="0.25">
      <c r="B76" s="3"/>
      <c r="C76" s="3"/>
      <c r="D76" s="3"/>
      <c r="E76" s="3"/>
      <c r="F76" s="3"/>
      <c r="G76" s="3"/>
      <c r="H76" s="3"/>
      <c r="I76" s="3"/>
    </row>
    <row r="77" spans="1:9" x14ac:dyDescent="0.25">
      <c r="B77" s="3"/>
      <c r="C77" s="3"/>
      <c r="D77" s="3"/>
      <c r="E77" s="3"/>
      <c r="F77" s="3"/>
      <c r="G77" s="3"/>
      <c r="H77" s="3"/>
      <c r="I77" s="3"/>
    </row>
  </sheetData>
  <mergeCells count="18">
    <mergeCell ref="A64:C64"/>
    <mergeCell ref="J55:J57"/>
    <mergeCell ref="J23:J25"/>
    <mergeCell ref="J47:J49"/>
    <mergeCell ref="J51:J53"/>
    <mergeCell ref="J31:J33"/>
    <mergeCell ref="J35:J37"/>
    <mergeCell ref="A63:C63"/>
    <mergeCell ref="J27:J29"/>
    <mergeCell ref="A1:J2"/>
    <mergeCell ref="A59:A61"/>
    <mergeCell ref="A62:C62"/>
    <mergeCell ref="J39:J41"/>
    <mergeCell ref="J43:J45"/>
    <mergeCell ref="J5:J9"/>
    <mergeCell ref="J11:J13"/>
    <mergeCell ref="J15:J17"/>
    <mergeCell ref="J19:J21"/>
  </mergeCells>
  <phoneticPr fontId="0" type="noConversion"/>
  <printOptions horizontalCentered="1" verticalCentered="1" gridLines="1"/>
  <pageMargins left="0.35433070866141736" right="0.35433070866141736" top="0.39370078740157483" bottom="0.39370078740157483" header="0.31496062992125984" footer="0.31496062992125984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zoomScale="120" zoomScaleNormal="120" workbookViewId="0">
      <selection activeCell="L24" sqref="L24"/>
    </sheetView>
  </sheetViews>
  <sheetFormatPr defaultRowHeight="13.2" x14ac:dyDescent="0.25"/>
  <cols>
    <col min="1" max="1" width="12.109375" style="30" customWidth="1"/>
    <col min="2" max="10" width="8.88671875" style="30"/>
    <col min="11" max="11" width="11.6640625" style="30" customWidth="1"/>
    <col min="12" max="16384" width="8.88671875" style="30"/>
  </cols>
  <sheetData>
    <row r="1" spans="1:13" x14ac:dyDescent="0.25">
      <c r="A1" s="41" t="s">
        <v>53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2"/>
      <c r="M1" s="2"/>
    </row>
    <row r="2" spans="1:13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2"/>
      <c r="M2" s="2"/>
    </row>
    <row r="3" spans="1:13" ht="13.2" customHeight="1" x14ac:dyDescent="0.25">
      <c r="A3" s="2"/>
      <c r="B3" s="4"/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47" t="s">
        <v>46</v>
      </c>
      <c r="L3" s="2"/>
      <c r="M3" s="2"/>
    </row>
    <row r="4" spans="1:13" x14ac:dyDescent="0.25">
      <c r="A4" s="2"/>
      <c r="B4" s="4" t="s">
        <v>100</v>
      </c>
      <c r="C4" s="18">
        <f>'ΠΙΝΑΚΑΣ 2'!B60</f>
        <v>0.37199712000000001</v>
      </c>
      <c r="D4" s="18">
        <f>'ΠΙΝΑΚΑΣ 2'!C60</f>
        <v>1.1524993439999998</v>
      </c>
      <c r="E4" s="18">
        <f>'ΠΙΝΑΚΑΣ 2'!D60</f>
        <v>9.375E-2</v>
      </c>
      <c r="F4" s="18">
        <f>'ΠΙΝΑΚΑΣ 2'!E60</f>
        <v>1.127</v>
      </c>
      <c r="G4" s="18">
        <f>'ΠΙΝΑΚΑΣ 2'!F60</f>
        <v>1.8779999999999999</v>
      </c>
      <c r="H4" s="18">
        <f>'ΠΙΝΑΚΑΣ 2'!G60</f>
        <v>4.2380000000000004</v>
      </c>
      <c r="I4" s="18">
        <f>'ΠΙΝΑΚΑΣ 2'!H60</f>
        <v>0.84</v>
      </c>
      <c r="J4" s="18">
        <f>'ΠΙΝΑΚΑΣ 2'!I60</f>
        <v>3.2879999999999998</v>
      </c>
      <c r="K4" s="47"/>
      <c r="L4" s="2"/>
      <c r="M4" s="2"/>
    </row>
    <row r="5" spans="1:13" x14ac:dyDescent="0.25">
      <c r="A5" s="2"/>
      <c r="B5" s="4"/>
      <c r="C5" s="49" t="s">
        <v>44</v>
      </c>
      <c r="D5" s="49"/>
      <c r="E5" s="49"/>
      <c r="F5" s="49"/>
      <c r="G5" s="49"/>
      <c r="H5" s="49"/>
      <c r="I5" s="49"/>
      <c r="J5" s="49"/>
      <c r="K5" s="47"/>
      <c r="L5" s="2"/>
      <c r="M5" s="2"/>
    </row>
    <row r="6" spans="1:13" x14ac:dyDescent="0.25">
      <c r="A6" s="2"/>
      <c r="B6" s="4" t="s">
        <v>31</v>
      </c>
      <c r="C6" s="49" t="s">
        <v>45</v>
      </c>
      <c r="D6" s="49"/>
      <c r="E6" s="49"/>
      <c r="F6" s="49"/>
      <c r="G6" s="49"/>
      <c r="H6" s="49"/>
      <c r="I6" s="49"/>
      <c r="J6" s="49"/>
      <c r="K6" s="47"/>
      <c r="L6" s="2"/>
      <c r="M6" s="2"/>
    </row>
    <row r="7" spans="1:13" x14ac:dyDescent="0.25">
      <c r="A7" s="34" t="s">
        <v>32</v>
      </c>
      <c r="B7" s="4">
        <v>31</v>
      </c>
      <c r="C7" s="5">
        <f>C4*B7</f>
        <v>11.531910720000001</v>
      </c>
      <c r="D7" s="5">
        <f>D4*B7</f>
        <v>35.727479663999993</v>
      </c>
      <c r="E7" s="5">
        <f>E4*B7</f>
        <v>2.90625</v>
      </c>
      <c r="F7" s="5">
        <f>F4*B7</f>
        <v>34.936999999999998</v>
      </c>
      <c r="G7" s="5">
        <f>G4*B7</f>
        <v>58.217999999999996</v>
      </c>
      <c r="H7" s="5">
        <f>H4*B7</f>
        <v>131.37800000000001</v>
      </c>
      <c r="I7" s="5">
        <f>I4*B7</f>
        <v>26.04</v>
      </c>
      <c r="J7" s="5">
        <f>J4*B7</f>
        <v>101.928</v>
      </c>
      <c r="K7" s="20">
        <f>SUM(C7:J7)</f>
        <v>402.666640384</v>
      </c>
      <c r="L7" s="2"/>
      <c r="M7" s="2"/>
    </row>
    <row r="8" spans="1:13" x14ac:dyDescent="0.25">
      <c r="A8" s="34" t="s">
        <v>33</v>
      </c>
      <c r="B8" s="4">
        <v>28</v>
      </c>
      <c r="C8" s="5">
        <f>C4*B8</f>
        <v>10.41591936</v>
      </c>
      <c r="D8" s="5">
        <f>D4*B8</f>
        <v>32.269981631999997</v>
      </c>
      <c r="E8" s="5">
        <f>E4*B8</f>
        <v>2.625</v>
      </c>
      <c r="F8" s="5">
        <f>F4*B8</f>
        <v>31.556000000000001</v>
      </c>
      <c r="G8" s="5">
        <f>G4*B8</f>
        <v>52.583999999999996</v>
      </c>
      <c r="H8" s="5">
        <f>H4*B8</f>
        <v>118.66400000000002</v>
      </c>
      <c r="I8" s="5">
        <f>I4*B8</f>
        <v>23.52</v>
      </c>
      <c r="J8" s="5">
        <f>J4*B8</f>
        <v>92.063999999999993</v>
      </c>
      <c r="K8" s="20">
        <f t="shared" ref="K8:K18" si="0">SUM(C8:J8)</f>
        <v>363.69890099199995</v>
      </c>
      <c r="L8" s="2"/>
      <c r="M8" s="2"/>
    </row>
    <row r="9" spans="1:13" x14ac:dyDescent="0.25">
      <c r="A9" s="34" t="s">
        <v>34</v>
      </c>
      <c r="B9" s="4">
        <v>31</v>
      </c>
      <c r="C9" s="5">
        <f>C4*B9</f>
        <v>11.531910720000001</v>
      </c>
      <c r="D9" s="5">
        <f>D4*B9</f>
        <v>35.727479663999993</v>
      </c>
      <c r="E9" s="5">
        <f>E4*B9</f>
        <v>2.90625</v>
      </c>
      <c r="F9" s="5">
        <f>F4*B9</f>
        <v>34.936999999999998</v>
      </c>
      <c r="G9" s="5">
        <f>G4*B9</f>
        <v>58.217999999999996</v>
      </c>
      <c r="H9" s="5">
        <f>H4*B9</f>
        <v>131.37800000000001</v>
      </c>
      <c r="I9" s="5">
        <f>I4*B9</f>
        <v>26.04</v>
      </c>
      <c r="J9" s="5">
        <f>J4*B9</f>
        <v>101.928</v>
      </c>
      <c r="K9" s="20">
        <f t="shared" si="0"/>
        <v>402.666640384</v>
      </c>
      <c r="L9" s="2"/>
      <c r="M9" s="2"/>
    </row>
    <row r="10" spans="1:13" x14ac:dyDescent="0.25">
      <c r="A10" s="34" t="s">
        <v>35</v>
      </c>
      <c r="B10" s="4">
        <v>30</v>
      </c>
      <c r="C10" s="5">
        <f>C4*B10</f>
        <v>11.159913600000001</v>
      </c>
      <c r="D10" s="5">
        <f>D4*B10</f>
        <v>34.574980319999995</v>
      </c>
      <c r="E10" s="5">
        <f>E4*B10</f>
        <v>2.8125</v>
      </c>
      <c r="F10" s="5">
        <f>F4*B10</f>
        <v>33.81</v>
      </c>
      <c r="G10" s="5">
        <f>G4*B10</f>
        <v>56.339999999999996</v>
      </c>
      <c r="H10" s="5">
        <f>H4*B10</f>
        <v>127.14000000000001</v>
      </c>
      <c r="I10" s="5">
        <f>I4*B10</f>
        <v>25.2</v>
      </c>
      <c r="J10" s="5">
        <f>J4*B10</f>
        <v>98.64</v>
      </c>
      <c r="K10" s="20">
        <f t="shared" si="0"/>
        <v>389.67739391999999</v>
      </c>
      <c r="L10" s="2"/>
      <c r="M10" s="2"/>
    </row>
    <row r="11" spans="1:13" x14ac:dyDescent="0.25">
      <c r="A11" s="34" t="s">
        <v>36</v>
      </c>
      <c r="B11" s="4">
        <v>30</v>
      </c>
      <c r="C11" s="5">
        <f>C4*B11</f>
        <v>11.159913600000001</v>
      </c>
      <c r="D11" s="5">
        <f>D4*B11</f>
        <v>34.574980319999995</v>
      </c>
      <c r="E11" s="5">
        <f>E4*B11</f>
        <v>2.8125</v>
      </c>
      <c r="F11" s="5">
        <f>F4*B11</f>
        <v>33.81</v>
      </c>
      <c r="G11" s="5">
        <f>G4*B11</f>
        <v>56.339999999999996</v>
      </c>
      <c r="H11" s="5">
        <f>H4*B11</f>
        <v>127.14000000000001</v>
      </c>
      <c r="I11" s="5">
        <f>I4*B11</f>
        <v>25.2</v>
      </c>
      <c r="J11" s="5">
        <f>J4*B11</f>
        <v>98.64</v>
      </c>
      <c r="K11" s="20">
        <f t="shared" si="0"/>
        <v>389.67739391999999</v>
      </c>
      <c r="L11" s="2"/>
      <c r="M11" s="2"/>
    </row>
    <row r="12" spans="1:13" x14ac:dyDescent="0.25">
      <c r="A12" s="34" t="s">
        <v>37</v>
      </c>
      <c r="B12" s="4">
        <v>30</v>
      </c>
      <c r="C12" s="5">
        <f>C4*B12</f>
        <v>11.159913600000001</v>
      </c>
      <c r="D12" s="5">
        <f>D4*B12</f>
        <v>34.574980319999995</v>
      </c>
      <c r="E12" s="5">
        <f>E4*B12</f>
        <v>2.8125</v>
      </c>
      <c r="F12" s="5">
        <f>F4*B12</f>
        <v>33.81</v>
      </c>
      <c r="G12" s="5">
        <f>G4*B12</f>
        <v>56.339999999999996</v>
      </c>
      <c r="H12" s="5">
        <f>H4*B12</f>
        <v>127.14000000000001</v>
      </c>
      <c r="I12" s="5">
        <f>I4*B12</f>
        <v>25.2</v>
      </c>
      <c r="J12" s="5">
        <f>J4*B12</f>
        <v>98.64</v>
      </c>
      <c r="K12" s="20">
        <f t="shared" si="0"/>
        <v>389.67739391999999</v>
      </c>
      <c r="L12" s="2"/>
      <c r="M12" s="2"/>
    </row>
    <row r="13" spans="1:13" x14ac:dyDescent="0.25">
      <c r="A13" s="34" t="s">
        <v>43</v>
      </c>
      <c r="B13" s="4">
        <v>31</v>
      </c>
      <c r="C13" s="5">
        <f>C4*B13</f>
        <v>11.531910720000001</v>
      </c>
      <c r="D13" s="5">
        <f>D4*B13</f>
        <v>35.727479663999993</v>
      </c>
      <c r="E13" s="5">
        <f>E4*B13</f>
        <v>2.90625</v>
      </c>
      <c r="F13" s="5">
        <f>F4*B13</f>
        <v>34.936999999999998</v>
      </c>
      <c r="G13" s="5">
        <f>G4*B13</f>
        <v>58.217999999999996</v>
      </c>
      <c r="H13" s="5">
        <f>H4*B13</f>
        <v>131.37800000000001</v>
      </c>
      <c r="I13" s="5">
        <f>I4*B13</f>
        <v>26.04</v>
      </c>
      <c r="J13" s="5">
        <f>J4*B13</f>
        <v>101.928</v>
      </c>
      <c r="K13" s="20">
        <f t="shared" si="0"/>
        <v>402.666640384</v>
      </c>
      <c r="L13" s="2"/>
      <c r="M13" s="2"/>
    </row>
    <row r="14" spans="1:13" x14ac:dyDescent="0.25">
      <c r="A14" s="34" t="s">
        <v>38</v>
      </c>
      <c r="B14" s="4">
        <v>31</v>
      </c>
      <c r="C14" s="5">
        <f>C4*B14</f>
        <v>11.531910720000001</v>
      </c>
      <c r="D14" s="5">
        <f>D4*B14</f>
        <v>35.727479663999993</v>
      </c>
      <c r="E14" s="5">
        <f>E4*B14</f>
        <v>2.90625</v>
      </c>
      <c r="F14" s="5">
        <f>F4*B14</f>
        <v>34.936999999999998</v>
      </c>
      <c r="G14" s="5">
        <f>G4*B14</f>
        <v>58.217999999999996</v>
      </c>
      <c r="H14" s="5">
        <f>H4*B14</f>
        <v>131.37800000000001</v>
      </c>
      <c r="I14" s="5">
        <f>I4*B14</f>
        <v>26.04</v>
      </c>
      <c r="J14" s="5">
        <f>J4*B14</f>
        <v>101.928</v>
      </c>
      <c r="K14" s="20">
        <f t="shared" si="0"/>
        <v>402.666640384</v>
      </c>
      <c r="L14" s="2"/>
      <c r="M14" s="2"/>
    </row>
    <row r="15" spans="1:13" x14ac:dyDescent="0.25">
      <c r="A15" s="34" t="s">
        <v>39</v>
      </c>
      <c r="B15" s="4">
        <v>30</v>
      </c>
      <c r="C15" s="5">
        <f>C4*B15</f>
        <v>11.159913600000001</v>
      </c>
      <c r="D15" s="5">
        <f>D4*B15</f>
        <v>34.574980319999995</v>
      </c>
      <c r="E15" s="5">
        <f>E4*B15</f>
        <v>2.8125</v>
      </c>
      <c r="F15" s="5">
        <f>F4*B15</f>
        <v>33.81</v>
      </c>
      <c r="G15" s="5">
        <f>G4*B15</f>
        <v>56.339999999999996</v>
      </c>
      <c r="H15" s="5">
        <f>H4*B15</f>
        <v>127.14000000000001</v>
      </c>
      <c r="I15" s="5">
        <f>I4*B15</f>
        <v>25.2</v>
      </c>
      <c r="J15" s="5">
        <f>J4*B15</f>
        <v>98.64</v>
      </c>
      <c r="K15" s="20">
        <f t="shared" si="0"/>
        <v>389.67739391999999</v>
      </c>
      <c r="L15" s="2"/>
      <c r="M15" s="2"/>
    </row>
    <row r="16" spans="1:13" x14ac:dyDescent="0.25">
      <c r="A16" s="34" t="s">
        <v>40</v>
      </c>
      <c r="B16" s="4">
        <v>31</v>
      </c>
      <c r="C16" s="5">
        <f>C4*B16</f>
        <v>11.531910720000001</v>
      </c>
      <c r="D16" s="5">
        <f>D4*B16</f>
        <v>35.727479663999993</v>
      </c>
      <c r="E16" s="5">
        <f>E4*B16</f>
        <v>2.90625</v>
      </c>
      <c r="F16" s="5">
        <f>F4*B16</f>
        <v>34.936999999999998</v>
      </c>
      <c r="G16" s="5">
        <f>G4*B16</f>
        <v>58.217999999999996</v>
      </c>
      <c r="H16" s="5">
        <f>H4*B16</f>
        <v>131.37800000000001</v>
      </c>
      <c r="I16" s="5">
        <f>I4*B16</f>
        <v>26.04</v>
      </c>
      <c r="J16" s="5">
        <f>J4*B16</f>
        <v>101.928</v>
      </c>
      <c r="K16" s="20">
        <f t="shared" si="0"/>
        <v>402.666640384</v>
      </c>
      <c r="L16" s="2"/>
      <c r="M16" s="2"/>
    </row>
    <row r="17" spans="1:13" x14ac:dyDescent="0.25">
      <c r="A17" s="34" t="s">
        <v>41</v>
      </c>
      <c r="B17" s="4">
        <v>30</v>
      </c>
      <c r="C17" s="5">
        <f>C4*B17</f>
        <v>11.159913600000001</v>
      </c>
      <c r="D17" s="5">
        <f>D4*B17</f>
        <v>34.574980319999995</v>
      </c>
      <c r="E17" s="5">
        <f>E4*B17</f>
        <v>2.8125</v>
      </c>
      <c r="F17" s="5">
        <f>F4*B17</f>
        <v>33.81</v>
      </c>
      <c r="G17" s="5">
        <f>G4*B17</f>
        <v>56.339999999999996</v>
      </c>
      <c r="H17" s="5">
        <f>H4*B17</f>
        <v>127.14000000000001</v>
      </c>
      <c r="I17" s="5">
        <f>I4*B17</f>
        <v>25.2</v>
      </c>
      <c r="J17" s="5">
        <f>J4*B17</f>
        <v>98.64</v>
      </c>
      <c r="K17" s="20">
        <f t="shared" si="0"/>
        <v>389.67739391999999</v>
      </c>
      <c r="L17" s="2"/>
      <c r="M17" s="2"/>
    </row>
    <row r="18" spans="1:13" x14ac:dyDescent="0.25">
      <c r="A18" s="34" t="s">
        <v>42</v>
      </c>
      <c r="B18" s="4">
        <v>31</v>
      </c>
      <c r="C18" s="5">
        <f>C4*B18</f>
        <v>11.531910720000001</v>
      </c>
      <c r="D18" s="5">
        <f>D4*B18</f>
        <v>35.727479663999993</v>
      </c>
      <c r="E18" s="5">
        <f>E4*B18</f>
        <v>2.90625</v>
      </c>
      <c r="F18" s="5">
        <f>F4*B18</f>
        <v>34.936999999999998</v>
      </c>
      <c r="G18" s="5">
        <f>G4*B18</f>
        <v>58.217999999999996</v>
      </c>
      <c r="H18" s="5">
        <f>H4*B18</f>
        <v>131.37800000000001</v>
      </c>
      <c r="I18" s="5">
        <f>I4*B18</f>
        <v>26.04</v>
      </c>
      <c r="J18" s="5">
        <f>J4*B18</f>
        <v>101.928</v>
      </c>
      <c r="K18" s="20">
        <f t="shared" si="0"/>
        <v>402.666640384</v>
      </c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9"/>
      <c r="L19" s="2"/>
      <c r="M19" s="2"/>
    </row>
    <row r="20" spans="1:13" ht="23.25" customHeight="1" x14ac:dyDescent="0.25">
      <c r="A20" s="47" t="s">
        <v>47</v>
      </c>
      <c r="B20" s="47"/>
      <c r="C20" s="19">
        <f>SUM(C7:C18)</f>
        <v>135.40695167999999</v>
      </c>
      <c r="D20" s="19">
        <f t="shared" ref="D20:K20" si="1">SUM(D7:D18)</f>
        <v>419.50976121599996</v>
      </c>
      <c r="E20" s="19">
        <f t="shared" si="1"/>
        <v>34.125</v>
      </c>
      <c r="F20" s="19">
        <f t="shared" si="1"/>
        <v>410.22800000000007</v>
      </c>
      <c r="G20" s="19">
        <f t="shared" si="1"/>
        <v>683.59199999999998</v>
      </c>
      <c r="H20" s="19">
        <f t="shared" si="1"/>
        <v>1542.6320000000001</v>
      </c>
      <c r="I20" s="19">
        <f t="shared" si="1"/>
        <v>305.76</v>
      </c>
      <c r="J20" s="19">
        <f t="shared" si="1"/>
        <v>1196.8319999999999</v>
      </c>
      <c r="K20" s="36">
        <f t="shared" si="1"/>
        <v>4728.0857128959997</v>
      </c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46" t="s">
        <v>48</v>
      </c>
      <c r="F22" s="46"/>
      <c r="G22" s="46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31.8" customHeight="1" x14ac:dyDescent="0.25">
      <c r="A24" s="2"/>
      <c r="B24" s="2"/>
      <c r="C24" s="47" t="s">
        <v>49</v>
      </c>
      <c r="D24" s="47"/>
      <c r="E24" s="47" t="s">
        <v>118</v>
      </c>
      <c r="F24" s="47"/>
      <c r="G24" s="47" t="s">
        <v>50</v>
      </c>
      <c r="H24" s="47"/>
      <c r="I24" s="7" t="s">
        <v>51</v>
      </c>
      <c r="J24" s="2"/>
      <c r="K24" s="2"/>
      <c r="L24" s="2"/>
      <c r="M24" s="2"/>
    </row>
    <row r="25" spans="1:13" ht="13.5" customHeight="1" x14ac:dyDescent="0.25">
      <c r="A25" s="2"/>
      <c r="B25" s="2"/>
      <c r="C25" s="47" t="s">
        <v>106</v>
      </c>
      <c r="D25" s="47"/>
      <c r="E25" s="48">
        <v>425.6</v>
      </c>
      <c r="F25" s="48"/>
      <c r="G25" s="50">
        <v>402.7</v>
      </c>
      <c r="H25" s="51"/>
      <c r="I25" s="5">
        <f>((G25-E25)*100)/E25</f>
        <v>-5.3806390977443694</v>
      </c>
      <c r="J25" s="2"/>
      <c r="K25" s="2"/>
      <c r="L25" s="2"/>
      <c r="M25" s="2"/>
    </row>
    <row r="26" spans="1:13" ht="13.5" customHeight="1" x14ac:dyDescent="0.25">
      <c r="A26" s="2"/>
      <c r="B26" s="2"/>
      <c r="C26" s="47" t="s">
        <v>107</v>
      </c>
      <c r="D26" s="47"/>
      <c r="E26" s="48">
        <v>389.9</v>
      </c>
      <c r="F26" s="48"/>
      <c r="G26" s="52">
        <v>363.7</v>
      </c>
      <c r="H26" s="53"/>
      <c r="I26" s="5">
        <f>((G26-E26)*100)/E26</f>
        <v>-6.7196717106950477</v>
      </c>
      <c r="J26" s="2"/>
      <c r="K26" s="2"/>
      <c r="L26" s="2"/>
      <c r="M26" s="2"/>
    </row>
    <row r="27" spans="1:13" ht="13.5" customHeight="1" x14ac:dyDescent="0.25">
      <c r="A27" s="2"/>
      <c r="B27" s="2"/>
      <c r="C27" s="47" t="s">
        <v>108</v>
      </c>
      <c r="D27" s="47"/>
      <c r="E27" s="48">
        <v>417.3</v>
      </c>
      <c r="F27" s="48"/>
      <c r="G27" s="54">
        <v>402.7</v>
      </c>
      <c r="H27" s="55"/>
      <c r="I27" s="5">
        <f>((G27-E27)*100)/E27</f>
        <v>-3.4986820033549058</v>
      </c>
      <c r="J27" s="2"/>
      <c r="K27" s="2"/>
      <c r="L27" s="2"/>
      <c r="M27" s="2"/>
    </row>
    <row r="28" spans="1:13" ht="13.5" customHeight="1" x14ac:dyDescent="0.25">
      <c r="A28" s="2"/>
      <c r="B28" s="2"/>
      <c r="C28" s="47" t="s">
        <v>109</v>
      </c>
      <c r="D28" s="47"/>
      <c r="E28" s="56">
        <v>393.2</v>
      </c>
      <c r="F28" s="57"/>
      <c r="G28" s="54">
        <v>389.7</v>
      </c>
      <c r="H28" s="55"/>
      <c r="I28" s="5">
        <f t="shared" ref="I28:I37" si="2">((G28-E28)*100)/E28</f>
        <v>-0.89013224821973558</v>
      </c>
      <c r="J28" s="2"/>
      <c r="K28" s="2"/>
      <c r="L28" s="2"/>
      <c r="M28" s="2"/>
    </row>
    <row r="29" spans="1:13" ht="13.5" customHeight="1" x14ac:dyDescent="0.25">
      <c r="A29" s="2"/>
      <c r="B29" s="2"/>
      <c r="C29" s="47" t="s">
        <v>110</v>
      </c>
      <c r="D29" s="47"/>
      <c r="E29" s="56">
        <v>378.4</v>
      </c>
      <c r="F29" s="57"/>
      <c r="G29" s="54">
        <v>389.7</v>
      </c>
      <c r="H29" s="55"/>
      <c r="I29" s="5">
        <f t="shared" si="2"/>
        <v>2.9862579281183965</v>
      </c>
      <c r="J29" s="2"/>
      <c r="K29" s="2"/>
      <c r="L29" s="2"/>
      <c r="M29" s="2"/>
    </row>
    <row r="30" spans="1:13" ht="13.5" customHeight="1" x14ac:dyDescent="0.25">
      <c r="A30" s="2"/>
      <c r="B30" s="2"/>
      <c r="C30" s="47" t="s">
        <v>111</v>
      </c>
      <c r="D30" s="47"/>
      <c r="E30" s="56">
        <v>375</v>
      </c>
      <c r="F30" s="57"/>
      <c r="G30" s="54">
        <v>389.7</v>
      </c>
      <c r="H30" s="55"/>
      <c r="I30" s="5">
        <f t="shared" si="2"/>
        <v>3.9199999999999968</v>
      </c>
      <c r="J30" s="2"/>
      <c r="K30" s="2"/>
      <c r="L30" s="2"/>
      <c r="M30" s="2"/>
    </row>
    <row r="31" spans="1:13" ht="13.5" customHeight="1" x14ac:dyDescent="0.25">
      <c r="A31" s="2"/>
      <c r="B31" s="2"/>
      <c r="C31" s="47" t="s">
        <v>112</v>
      </c>
      <c r="D31" s="47"/>
      <c r="E31" s="56">
        <v>398.5</v>
      </c>
      <c r="F31" s="57"/>
      <c r="G31" s="54">
        <v>402.7</v>
      </c>
      <c r="H31" s="55"/>
      <c r="I31" s="5">
        <f t="shared" si="2"/>
        <v>1.0539523212045141</v>
      </c>
      <c r="J31" s="2"/>
      <c r="K31" s="2"/>
      <c r="L31" s="2"/>
      <c r="M31" s="2"/>
    </row>
    <row r="32" spans="1:13" ht="13.5" customHeight="1" x14ac:dyDescent="0.25">
      <c r="A32" s="2"/>
      <c r="B32" s="2"/>
      <c r="C32" s="47" t="s">
        <v>113</v>
      </c>
      <c r="D32" s="47"/>
      <c r="E32" s="56">
        <v>380</v>
      </c>
      <c r="F32" s="57"/>
      <c r="G32" s="54">
        <v>402.7</v>
      </c>
      <c r="H32" s="55"/>
      <c r="I32" s="5">
        <f t="shared" si="2"/>
        <v>5.9736842105263133</v>
      </c>
      <c r="J32" s="2"/>
      <c r="K32" s="2"/>
      <c r="L32" s="2"/>
      <c r="M32" s="2"/>
    </row>
    <row r="33" spans="1:13" ht="13.5" customHeight="1" x14ac:dyDescent="0.25">
      <c r="A33" s="2"/>
      <c r="B33" s="2"/>
      <c r="C33" s="47" t="s">
        <v>114</v>
      </c>
      <c r="D33" s="47"/>
      <c r="E33" s="56">
        <v>377.5</v>
      </c>
      <c r="F33" s="57"/>
      <c r="G33" s="54">
        <v>389.7</v>
      </c>
      <c r="H33" s="55"/>
      <c r="I33" s="5">
        <f t="shared" si="2"/>
        <v>3.2317880794701956</v>
      </c>
      <c r="J33" s="2"/>
      <c r="K33" s="2"/>
      <c r="L33" s="2"/>
      <c r="M33" s="2"/>
    </row>
    <row r="34" spans="1:13" ht="13.5" customHeight="1" x14ac:dyDescent="0.25">
      <c r="A34" s="2"/>
      <c r="B34" s="2"/>
      <c r="C34" s="47" t="s">
        <v>115</v>
      </c>
      <c r="D34" s="47"/>
      <c r="E34" s="56">
        <v>398.6</v>
      </c>
      <c r="F34" s="57"/>
      <c r="G34" s="54">
        <v>402.7</v>
      </c>
      <c r="H34" s="55"/>
      <c r="I34" s="5">
        <f t="shared" si="2"/>
        <v>1.0286001003512206</v>
      </c>
      <c r="J34" s="2"/>
      <c r="K34" s="2"/>
      <c r="L34" s="2"/>
      <c r="M34" s="2"/>
    </row>
    <row r="35" spans="1:13" ht="13.5" customHeight="1" x14ac:dyDescent="0.25">
      <c r="A35" s="2"/>
      <c r="B35" s="2"/>
      <c r="C35" s="47" t="s">
        <v>116</v>
      </c>
      <c r="D35" s="47"/>
      <c r="E35" s="56">
        <v>398.5</v>
      </c>
      <c r="F35" s="57"/>
      <c r="G35" s="54">
        <v>389.7</v>
      </c>
      <c r="H35" s="55"/>
      <c r="I35" s="5">
        <f t="shared" si="2"/>
        <v>-2.2082810539523239</v>
      </c>
      <c r="J35" s="2"/>
      <c r="K35" s="2"/>
      <c r="L35" s="2"/>
      <c r="M35" s="2"/>
    </row>
    <row r="36" spans="1:13" ht="13.5" customHeight="1" x14ac:dyDescent="0.25">
      <c r="A36" s="2"/>
      <c r="B36" s="2"/>
      <c r="C36" s="47" t="s">
        <v>117</v>
      </c>
      <c r="D36" s="47"/>
      <c r="E36" s="56">
        <v>415.2</v>
      </c>
      <c r="F36" s="57"/>
      <c r="G36" s="54">
        <v>402.7</v>
      </c>
      <c r="H36" s="55"/>
      <c r="I36" s="5">
        <f t="shared" si="2"/>
        <v>-3.0105973025048169</v>
      </c>
      <c r="J36" s="2"/>
      <c r="K36" s="2"/>
      <c r="L36" s="2"/>
      <c r="M36" s="2"/>
    </row>
    <row r="37" spans="1:13" ht="13.5" customHeight="1" x14ac:dyDescent="0.25">
      <c r="A37" s="2"/>
      <c r="B37" s="2"/>
      <c r="C37" s="47" t="s">
        <v>52</v>
      </c>
      <c r="D37" s="47"/>
      <c r="E37" s="45">
        <f>E25+E26+E27</f>
        <v>1232.8</v>
      </c>
      <c r="F37" s="45"/>
      <c r="G37" s="45">
        <f>G25+G26+G27</f>
        <v>1169.0999999999999</v>
      </c>
      <c r="H37" s="45"/>
      <c r="I37" s="27">
        <f t="shared" si="2"/>
        <v>-5.1670992861778107</v>
      </c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</sheetData>
  <mergeCells count="48">
    <mergeCell ref="G32:H32"/>
    <mergeCell ref="G33:H33"/>
    <mergeCell ref="G34:H34"/>
    <mergeCell ref="G35:H35"/>
    <mergeCell ref="G36:H36"/>
    <mergeCell ref="E33:F33"/>
    <mergeCell ref="E34:F34"/>
    <mergeCell ref="E35:F35"/>
    <mergeCell ref="E36:F36"/>
    <mergeCell ref="C33:D33"/>
    <mergeCell ref="C34:D34"/>
    <mergeCell ref="C35:D35"/>
    <mergeCell ref="C36:D36"/>
    <mergeCell ref="E28:F28"/>
    <mergeCell ref="E29:F29"/>
    <mergeCell ref="E30:F30"/>
    <mergeCell ref="E31:F31"/>
    <mergeCell ref="E32:F32"/>
    <mergeCell ref="C30:D30"/>
    <mergeCell ref="C31:D31"/>
    <mergeCell ref="C27:D27"/>
    <mergeCell ref="C5:J5"/>
    <mergeCell ref="G27:H27"/>
    <mergeCell ref="C32:D32"/>
    <mergeCell ref="G28:H28"/>
    <mergeCell ref="G29:H29"/>
    <mergeCell ref="G30:H30"/>
    <mergeCell ref="G31:H31"/>
    <mergeCell ref="A1:K2"/>
    <mergeCell ref="G25:H25"/>
    <mergeCell ref="G26:H26"/>
    <mergeCell ref="A20:B20"/>
    <mergeCell ref="C24:D24"/>
    <mergeCell ref="E24:F24"/>
    <mergeCell ref="E26:F26"/>
    <mergeCell ref="C25:D25"/>
    <mergeCell ref="G24:H24"/>
    <mergeCell ref="K3:K6"/>
    <mergeCell ref="G37:H37"/>
    <mergeCell ref="E22:G22"/>
    <mergeCell ref="C37:D37"/>
    <mergeCell ref="E25:F25"/>
    <mergeCell ref="E27:F27"/>
    <mergeCell ref="C6:J6"/>
    <mergeCell ref="E37:F37"/>
    <mergeCell ref="C26:D26"/>
    <mergeCell ref="C28:D28"/>
    <mergeCell ref="C29:D29"/>
  </mergeCells>
  <phoneticPr fontId="0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6" zoomScale="130" zoomScaleNormal="130" workbookViewId="0">
      <selection activeCell="J19" sqref="J19"/>
    </sheetView>
  </sheetViews>
  <sheetFormatPr defaultRowHeight="13.2" x14ac:dyDescent="0.25"/>
  <cols>
    <col min="1" max="1" width="12.33203125" style="30" customWidth="1"/>
    <col min="2" max="2" width="8.88671875" style="30"/>
    <col min="3" max="3" width="9.6640625" style="30" customWidth="1"/>
    <col min="4" max="4" width="10.44140625" style="30" customWidth="1"/>
    <col min="5" max="5" width="11.33203125" style="30" customWidth="1"/>
    <col min="6" max="6" width="12.33203125" style="30" customWidth="1"/>
    <col min="7" max="7" width="11.5546875" style="30" customWidth="1"/>
    <col min="8" max="8" width="12.88671875" style="30" customWidth="1"/>
    <col min="9" max="9" width="11.5546875" style="30" customWidth="1"/>
    <col min="10" max="16384" width="8.88671875" style="30"/>
  </cols>
  <sheetData>
    <row r="1" spans="1:14" x14ac:dyDescent="0.25">
      <c r="A1" s="41" t="s">
        <v>63</v>
      </c>
      <c r="B1" s="41"/>
      <c r="C1" s="41"/>
      <c r="D1" s="41"/>
      <c r="E1" s="41"/>
      <c r="F1" s="41"/>
      <c r="G1" s="41"/>
      <c r="H1" s="41"/>
      <c r="I1" s="41"/>
      <c r="J1" s="2"/>
      <c r="K1" s="2"/>
      <c r="L1" s="2"/>
      <c r="M1" s="2"/>
      <c r="N1" s="2"/>
    </row>
    <row r="2" spans="1:14" x14ac:dyDescent="0.25">
      <c r="A2" s="41"/>
      <c r="B2" s="41"/>
      <c r="C2" s="41"/>
      <c r="D2" s="41"/>
      <c r="E2" s="41"/>
      <c r="F2" s="41"/>
      <c r="G2" s="41"/>
      <c r="H2" s="41"/>
      <c r="I2" s="41"/>
      <c r="J2" s="2"/>
      <c r="K2" s="2"/>
      <c r="L2" s="2"/>
      <c r="M2" s="2"/>
      <c r="N2" s="2"/>
    </row>
    <row r="3" spans="1:14" ht="18" customHeight="1" x14ac:dyDescent="0.25">
      <c r="A3" s="3"/>
      <c r="B3" s="2"/>
      <c r="C3" s="4" t="s">
        <v>54</v>
      </c>
      <c r="D3" s="4" t="s">
        <v>55</v>
      </c>
      <c r="E3" s="4" t="s">
        <v>56</v>
      </c>
      <c r="F3" s="4" t="s">
        <v>57</v>
      </c>
      <c r="G3" s="4" t="s">
        <v>58</v>
      </c>
      <c r="H3" s="4" t="s">
        <v>59</v>
      </c>
      <c r="I3" s="47" t="s">
        <v>46</v>
      </c>
      <c r="J3" s="2"/>
      <c r="K3" s="2"/>
      <c r="L3" s="2"/>
      <c r="M3" s="2"/>
      <c r="N3" s="2"/>
    </row>
    <row r="4" spans="1:14" x14ac:dyDescent="0.25">
      <c r="A4" s="2"/>
      <c r="B4" s="4" t="s">
        <v>30</v>
      </c>
      <c r="C4" s="24">
        <f>'ΠΙΝΑΚΑΣ 2'!J10</f>
        <v>2.4637500000000001</v>
      </c>
      <c r="D4" s="24">
        <f>'ΠΙΝΑΚΑΣ 2'!J14</f>
        <v>1.1879999999999999</v>
      </c>
      <c r="E4" s="24">
        <f>'ΠΙΝΑΚΑΣ 2'!J38</f>
        <v>2.2799999999999998</v>
      </c>
      <c r="F4" s="24">
        <f>'ΠΙΝΑΚΑΣ 2'!J42+'ΠΙΝΑΚΑΣ 2'!J50+'ΠΙΝΑΚΑΣ 2'!J34+'ΠΙΝΑΚΑΣ 2'!J30+'ΠΙΝΑΚΑΣ 2'!J26+'ΠΙΝΑΚΑΣ 2'!J22+'ΠΙΝΑΚΑΣ 2'!J18</f>
        <v>4.4574964640000001</v>
      </c>
      <c r="G4" s="24">
        <f>'ΠΙΝΑΚΑΣ 2'!J46</f>
        <v>0.59999999999999987</v>
      </c>
      <c r="H4" s="24">
        <f>'ΠΙΝΑΚΑΣ 2'!J54</f>
        <v>2</v>
      </c>
      <c r="I4" s="47"/>
      <c r="J4" s="2"/>
      <c r="K4" s="2"/>
      <c r="L4" s="2"/>
      <c r="M4" s="2"/>
      <c r="N4" s="2"/>
    </row>
    <row r="5" spans="1:14" x14ac:dyDescent="0.25">
      <c r="A5" s="2"/>
      <c r="B5" s="4"/>
      <c r="C5" s="47" t="s">
        <v>60</v>
      </c>
      <c r="D5" s="47"/>
      <c r="E5" s="47"/>
      <c r="F5" s="47"/>
      <c r="G5" s="47"/>
      <c r="H5" s="47"/>
      <c r="I5" s="47"/>
      <c r="J5" s="2"/>
      <c r="K5" s="2"/>
      <c r="L5" s="2"/>
      <c r="M5" s="2"/>
      <c r="N5" s="2"/>
    </row>
    <row r="6" spans="1:14" x14ac:dyDescent="0.25">
      <c r="A6" s="2"/>
      <c r="B6" s="4" t="s">
        <v>31</v>
      </c>
      <c r="C6" s="47" t="s">
        <v>45</v>
      </c>
      <c r="D6" s="47"/>
      <c r="E6" s="47"/>
      <c r="F6" s="47"/>
      <c r="G6" s="47"/>
      <c r="H6" s="47"/>
      <c r="I6" s="47"/>
      <c r="J6" s="2"/>
      <c r="K6" s="2"/>
      <c r="L6" s="2"/>
      <c r="M6" s="2"/>
      <c r="N6" s="2"/>
    </row>
    <row r="7" spans="1:14" x14ac:dyDescent="0.25">
      <c r="A7" s="34" t="s">
        <v>32</v>
      </c>
      <c r="B7" s="4">
        <v>31</v>
      </c>
      <c r="C7" s="21">
        <f>C4*B7</f>
        <v>76.376249999999999</v>
      </c>
      <c r="D7" s="21">
        <f>D4*B7</f>
        <v>36.827999999999996</v>
      </c>
      <c r="E7" s="21">
        <f>E4*B7</f>
        <v>70.679999999999993</v>
      </c>
      <c r="F7" s="21">
        <f>F4*B7</f>
        <v>138.182390384</v>
      </c>
      <c r="G7" s="21">
        <f>G4*B7</f>
        <v>18.599999999999994</v>
      </c>
      <c r="H7" s="21">
        <f>$H$4*B7</f>
        <v>62</v>
      </c>
      <c r="I7" s="21">
        <f>SUM(C7:H7)</f>
        <v>402.66664038400006</v>
      </c>
      <c r="J7" s="2"/>
      <c r="K7" s="2"/>
      <c r="L7" s="2"/>
      <c r="M7" s="2"/>
      <c r="N7" s="2"/>
    </row>
    <row r="8" spans="1:14" x14ac:dyDescent="0.25">
      <c r="A8" s="34" t="s">
        <v>33</v>
      </c>
      <c r="B8" s="4">
        <v>28</v>
      </c>
      <c r="C8" s="21">
        <f>C4*B8</f>
        <v>68.984999999999999</v>
      </c>
      <c r="D8" s="21">
        <f>D4*B8</f>
        <v>33.263999999999996</v>
      </c>
      <c r="E8" s="21">
        <f>E4*B8</f>
        <v>63.839999999999996</v>
      </c>
      <c r="F8" s="21">
        <f>F4*B8</f>
        <v>124.809900992</v>
      </c>
      <c r="G8" s="21">
        <f>G4*B8</f>
        <v>16.799999999999997</v>
      </c>
      <c r="H8" s="21">
        <f t="shared" ref="H8:H18" si="0">$H$4*B8</f>
        <v>56</v>
      </c>
      <c r="I8" s="21">
        <f t="shared" ref="I8:I18" si="1">SUM(C8:H8)</f>
        <v>363.69890099200001</v>
      </c>
      <c r="J8" s="2"/>
      <c r="K8" s="2"/>
      <c r="L8" s="2"/>
      <c r="M8" s="2"/>
      <c r="N8" s="2"/>
    </row>
    <row r="9" spans="1:14" x14ac:dyDescent="0.25">
      <c r="A9" s="34" t="s">
        <v>34</v>
      </c>
      <c r="B9" s="4">
        <v>31</v>
      </c>
      <c r="C9" s="21">
        <f>C4*B9</f>
        <v>76.376249999999999</v>
      </c>
      <c r="D9" s="21">
        <f>D4*B9</f>
        <v>36.827999999999996</v>
      </c>
      <c r="E9" s="21">
        <f>E4*B9</f>
        <v>70.679999999999993</v>
      </c>
      <c r="F9" s="21">
        <f>F4*B9</f>
        <v>138.182390384</v>
      </c>
      <c r="G9" s="21">
        <f>G4*B9</f>
        <v>18.599999999999994</v>
      </c>
      <c r="H9" s="21">
        <f t="shared" si="0"/>
        <v>62</v>
      </c>
      <c r="I9" s="21">
        <f t="shared" si="1"/>
        <v>402.66664038400006</v>
      </c>
      <c r="J9" s="2"/>
      <c r="K9" s="2"/>
      <c r="L9" s="2"/>
      <c r="M9" s="2"/>
      <c r="N9" s="2"/>
    </row>
    <row r="10" spans="1:14" x14ac:dyDescent="0.25">
      <c r="A10" s="34" t="s">
        <v>35</v>
      </c>
      <c r="B10" s="4">
        <v>30</v>
      </c>
      <c r="C10" s="21">
        <f>C4*B10</f>
        <v>73.912500000000009</v>
      </c>
      <c r="D10" s="21">
        <f>D4*B10</f>
        <v>35.64</v>
      </c>
      <c r="E10" s="21">
        <f>E4*B10</f>
        <v>68.399999999999991</v>
      </c>
      <c r="F10" s="21">
        <f>F4*B10</f>
        <v>133.72489392</v>
      </c>
      <c r="G10" s="21">
        <f>G4*B10</f>
        <v>17.999999999999996</v>
      </c>
      <c r="H10" s="21">
        <f t="shared" si="0"/>
        <v>60</v>
      </c>
      <c r="I10" s="21">
        <f t="shared" si="1"/>
        <v>389.67739391999999</v>
      </c>
      <c r="J10" s="2"/>
      <c r="K10" s="2"/>
      <c r="L10" s="2"/>
      <c r="M10" s="2"/>
      <c r="N10" s="2"/>
    </row>
    <row r="11" spans="1:14" x14ac:dyDescent="0.25">
      <c r="A11" s="34" t="s">
        <v>36</v>
      </c>
      <c r="B11" s="4">
        <v>30</v>
      </c>
      <c r="C11" s="21">
        <f>C4*B11</f>
        <v>73.912500000000009</v>
      </c>
      <c r="D11" s="21">
        <f>D4*B11</f>
        <v>35.64</v>
      </c>
      <c r="E11" s="21">
        <f>E4*B11</f>
        <v>68.399999999999991</v>
      </c>
      <c r="F11" s="21">
        <f>F4*B11</f>
        <v>133.72489392</v>
      </c>
      <c r="G11" s="21">
        <f>G4*B11</f>
        <v>17.999999999999996</v>
      </c>
      <c r="H11" s="21">
        <f t="shared" si="0"/>
        <v>60</v>
      </c>
      <c r="I11" s="21">
        <f t="shared" si="1"/>
        <v>389.67739391999999</v>
      </c>
      <c r="J11" s="2"/>
      <c r="K11" s="2"/>
      <c r="L11" s="2"/>
      <c r="M11" s="2"/>
      <c r="N11" s="2"/>
    </row>
    <row r="12" spans="1:14" x14ac:dyDescent="0.25">
      <c r="A12" s="34" t="s">
        <v>37</v>
      </c>
      <c r="B12" s="4">
        <v>30</v>
      </c>
      <c r="C12" s="21">
        <f>C4*B12</f>
        <v>73.912500000000009</v>
      </c>
      <c r="D12" s="21">
        <f>D4*B12</f>
        <v>35.64</v>
      </c>
      <c r="E12" s="21">
        <f>E4*B12</f>
        <v>68.399999999999991</v>
      </c>
      <c r="F12" s="21">
        <f>F4*B12</f>
        <v>133.72489392</v>
      </c>
      <c r="G12" s="21">
        <f>G4*B12</f>
        <v>17.999999999999996</v>
      </c>
      <c r="H12" s="21">
        <f t="shared" si="0"/>
        <v>60</v>
      </c>
      <c r="I12" s="21">
        <f t="shared" si="1"/>
        <v>389.67739391999999</v>
      </c>
      <c r="J12" s="2"/>
      <c r="K12" s="2"/>
      <c r="L12" s="2"/>
      <c r="M12" s="2"/>
      <c r="N12" s="2"/>
    </row>
    <row r="13" spans="1:14" x14ac:dyDescent="0.25">
      <c r="A13" s="34" t="s">
        <v>43</v>
      </c>
      <c r="B13" s="4">
        <v>31</v>
      </c>
      <c r="C13" s="21">
        <f>C4*B13</f>
        <v>76.376249999999999</v>
      </c>
      <c r="D13" s="21">
        <f>D4*B13</f>
        <v>36.827999999999996</v>
      </c>
      <c r="E13" s="21">
        <f>E4*B13</f>
        <v>70.679999999999993</v>
      </c>
      <c r="F13" s="21">
        <f>F4*B13</f>
        <v>138.182390384</v>
      </c>
      <c r="G13" s="21">
        <f>G4*B13</f>
        <v>18.599999999999994</v>
      </c>
      <c r="H13" s="21">
        <f t="shared" si="0"/>
        <v>62</v>
      </c>
      <c r="I13" s="21">
        <f t="shared" si="1"/>
        <v>402.66664038400006</v>
      </c>
      <c r="J13" s="2"/>
      <c r="K13" s="2"/>
      <c r="L13" s="2"/>
      <c r="M13" s="2"/>
      <c r="N13" s="2"/>
    </row>
    <row r="14" spans="1:14" x14ac:dyDescent="0.25">
      <c r="A14" s="34" t="s">
        <v>38</v>
      </c>
      <c r="B14" s="4">
        <v>31</v>
      </c>
      <c r="C14" s="21">
        <f>C4*B14</f>
        <v>76.376249999999999</v>
      </c>
      <c r="D14" s="21">
        <f>D4*B14</f>
        <v>36.827999999999996</v>
      </c>
      <c r="E14" s="21">
        <f>E4*B14</f>
        <v>70.679999999999993</v>
      </c>
      <c r="F14" s="21">
        <f>F4*B14</f>
        <v>138.182390384</v>
      </c>
      <c r="G14" s="21">
        <f>G4*B14</f>
        <v>18.599999999999994</v>
      </c>
      <c r="H14" s="21">
        <f t="shared" si="0"/>
        <v>62</v>
      </c>
      <c r="I14" s="21">
        <f t="shared" si="1"/>
        <v>402.66664038400006</v>
      </c>
      <c r="J14" s="2"/>
      <c r="K14" s="2"/>
      <c r="L14" s="2"/>
      <c r="M14" s="2"/>
      <c r="N14" s="2"/>
    </row>
    <row r="15" spans="1:14" x14ac:dyDescent="0.25">
      <c r="A15" s="34" t="s">
        <v>39</v>
      </c>
      <c r="B15" s="4">
        <v>30</v>
      </c>
      <c r="C15" s="21">
        <f>C4*B15</f>
        <v>73.912500000000009</v>
      </c>
      <c r="D15" s="21">
        <f>D4*B15</f>
        <v>35.64</v>
      </c>
      <c r="E15" s="21">
        <f>E4*B15</f>
        <v>68.399999999999991</v>
      </c>
      <c r="F15" s="21">
        <f>F4*B15</f>
        <v>133.72489392</v>
      </c>
      <c r="G15" s="21">
        <f>G4*B15</f>
        <v>17.999999999999996</v>
      </c>
      <c r="H15" s="21">
        <f t="shared" si="0"/>
        <v>60</v>
      </c>
      <c r="I15" s="21">
        <f t="shared" si="1"/>
        <v>389.67739391999999</v>
      </c>
      <c r="J15" s="2"/>
      <c r="K15" s="2"/>
      <c r="L15" s="2"/>
      <c r="M15" s="2"/>
      <c r="N15" s="2"/>
    </row>
    <row r="16" spans="1:14" x14ac:dyDescent="0.25">
      <c r="A16" s="34" t="s">
        <v>40</v>
      </c>
      <c r="B16" s="4">
        <v>31</v>
      </c>
      <c r="C16" s="21">
        <f>C4*B16</f>
        <v>76.376249999999999</v>
      </c>
      <c r="D16" s="21">
        <f>D4*B16</f>
        <v>36.827999999999996</v>
      </c>
      <c r="E16" s="21">
        <f>E4*B16</f>
        <v>70.679999999999993</v>
      </c>
      <c r="F16" s="21">
        <f>F4*B16</f>
        <v>138.182390384</v>
      </c>
      <c r="G16" s="21">
        <f>G4*B16</f>
        <v>18.599999999999994</v>
      </c>
      <c r="H16" s="21">
        <f t="shared" si="0"/>
        <v>62</v>
      </c>
      <c r="I16" s="21">
        <f t="shared" si="1"/>
        <v>402.66664038400006</v>
      </c>
      <c r="J16" s="2"/>
      <c r="K16" s="2"/>
      <c r="L16" s="2"/>
      <c r="M16" s="2"/>
      <c r="N16" s="2"/>
    </row>
    <row r="17" spans="1:14" x14ac:dyDescent="0.25">
      <c r="A17" s="34" t="s">
        <v>41</v>
      </c>
      <c r="B17" s="4">
        <v>30</v>
      </c>
      <c r="C17" s="21">
        <f>C4*B17</f>
        <v>73.912500000000009</v>
      </c>
      <c r="D17" s="21">
        <f>D4*B17</f>
        <v>35.64</v>
      </c>
      <c r="E17" s="21">
        <f>E4*B17</f>
        <v>68.399999999999991</v>
      </c>
      <c r="F17" s="21">
        <f>F4*B17</f>
        <v>133.72489392</v>
      </c>
      <c r="G17" s="21">
        <f>G4*B17</f>
        <v>17.999999999999996</v>
      </c>
      <c r="H17" s="21">
        <f t="shared" si="0"/>
        <v>60</v>
      </c>
      <c r="I17" s="21">
        <f t="shared" si="1"/>
        <v>389.67739391999999</v>
      </c>
      <c r="J17" s="2"/>
      <c r="K17" s="2"/>
      <c r="L17" s="2"/>
      <c r="M17" s="2"/>
      <c r="N17" s="2"/>
    </row>
    <row r="18" spans="1:14" x14ac:dyDescent="0.25">
      <c r="A18" s="34" t="s">
        <v>42</v>
      </c>
      <c r="B18" s="4">
        <v>31</v>
      </c>
      <c r="C18" s="21">
        <f>C4*B18</f>
        <v>76.376249999999999</v>
      </c>
      <c r="D18" s="21">
        <f>D4*B18</f>
        <v>36.827999999999996</v>
      </c>
      <c r="E18" s="21">
        <f>E4*B18</f>
        <v>70.679999999999993</v>
      </c>
      <c r="F18" s="21">
        <f>F4*B18</f>
        <v>138.182390384</v>
      </c>
      <c r="G18" s="21">
        <f>G4*B18</f>
        <v>18.599999999999994</v>
      </c>
      <c r="H18" s="21">
        <f t="shared" si="0"/>
        <v>62</v>
      </c>
      <c r="I18" s="21">
        <f t="shared" si="1"/>
        <v>402.66664038400006</v>
      </c>
      <c r="J18" s="2"/>
      <c r="K18" s="2"/>
      <c r="L18" s="2"/>
      <c r="M18" s="2"/>
      <c r="N18" s="2"/>
    </row>
    <row r="19" spans="1:14" x14ac:dyDescent="0.25">
      <c r="A19" s="3"/>
      <c r="B19" s="2"/>
      <c r="C19" s="35"/>
      <c r="D19" s="35"/>
      <c r="E19" s="35"/>
      <c r="F19" s="35"/>
      <c r="G19" s="35"/>
      <c r="H19" s="35"/>
      <c r="I19" s="35"/>
      <c r="J19" s="2"/>
      <c r="K19" s="2"/>
      <c r="L19" s="2"/>
      <c r="M19" s="2"/>
      <c r="N19" s="2"/>
    </row>
    <row r="20" spans="1:14" ht="19.5" customHeight="1" x14ac:dyDescent="0.25">
      <c r="A20" s="47" t="s">
        <v>61</v>
      </c>
      <c r="B20" s="58"/>
      <c r="C20" s="21">
        <f>SUM(C7:C18)</f>
        <v>896.80500000000018</v>
      </c>
      <c r="D20" s="21">
        <f t="shared" ref="D20:I20" si="2">SUM(D7:D18)</f>
        <v>432.4319999999999</v>
      </c>
      <c r="E20" s="21">
        <f t="shared" si="2"/>
        <v>829.91999999999973</v>
      </c>
      <c r="F20" s="21">
        <f t="shared" si="2"/>
        <v>1622.5287128959999</v>
      </c>
      <c r="G20" s="21">
        <f t="shared" si="2"/>
        <v>218.39999999999998</v>
      </c>
      <c r="H20" s="21">
        <f t="shared" si="2"/>
        <v>728</v>
      </c>
      <c r="I20" s="37">
        <f t="shared" si="2"/>
        <v>4728.0857128960006</v>
      </c>
      <c r="J20" s="2"/>
      <c r="K20" s="2"/>
      <c r="L20" s="2"/>
      <c r="M20" s="2"/>
      <c r="N20" s="2"/>
    </row>
    <row r="21" spans="1:14" ht="21" customHeight="1" x14ac:dyDescent="0.25">
      <c r="A21" s="47" t="s">
        <v>62</v>
      </c>
      <c r="B21" s="58"/>
      <c r="C21" s="5">
        <f>(C20*100)/I20</f>
        <v>18.96761299301188</v>
      </c>
      <c r="D21" s="5">
        <f>(D20*100)/I20</f>
        <v>9.1460270870413414</v>
      </c>
      <c r="E21" s="5">
        <f>(E20*100)/I20</f>
        <v>17.552981278160146</v>
      </c>
      <c r="F21" s="5">
        <f>(F20*100)/I20</f>
        <v>34.31682104388468</v>
      </c>
      <c r="G21" s="5">
        <f>(G20*100)/I20</f>
        <v>4.619205599515829</v>
      </c>
      <c r="H21" s="5">
        <f>(H20*100)/I20</f>
        <v>15.3973519983861</v>
      </c>
      <c r="I21" s="5">
        <f>SUM(C21:H21)</f>
        <v>99.999999999999972</v>
      </c>
      <c r="J21" s="2"/>
      <c r="K21" s="2"/>
      <c r="L21" s="2"/>
      <c r="M21" s="2"/>
      <c r="N21" s="2"/>
    </row>
    <row r="22" spans="1:14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</sheetData>
  <mergeCells count="6">
    <mergeCell ref="A1:I2"/>
    <mergeCell ref="A21:B21"/>
    <mergeCell ref="I3:I6"/>
    <mergeCell ref="C5:H5"/>
    <mergeCell ref="C6:H6"/>
    <mergeCell ref="A20:B20"/>
  </mergeCells>
  <phoneticPr fontId="0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Φύλλα εργασίας</vt:lpstr>
      </vt:variant>
      <vt:variant>
        <vt:i4>4</vt:i4>
      </vt:variant>
      <vt:variant>
        <vt:lpstr>Γραφήματα</vt:lpstr>
      </vt:variant>
      <vt:variant>
        <vt:i4>1</vt:i4>
      </vt:variant>
      <vt:variant>
        <vt:lpstr>Περιοχές με ονόματα</vt:lpstr>
      </vt:variant>
      <vt:variant>
        <vt:i4>3</vt:i4>
      </vt:variant>
    </vt:vector>
  </HeadingPairs>
  <TitlesOfParts>
    <vt:vector size="8" baseType="lpstr">
      <vt:lpstr>ΠΙΝΑΚΑΣ 1</vt:lpstr>
      <vt:lpstr>ΠΙΝΑΚΑΣ 2</vt:lpstr>
      <vt:lpstr>ΠΙΝΑΚΑΣ 3</vt:lpstr>
      <vt:lpstr>ΠΙΝΑΚΑΣ 4</vt:lpstr>
      <vt:lpstr>ΓΡΑΦΗΜΑ ΠΙΝΑΚΑ 4</vt:lpstr>
      <vt:lpstr>'ΠΙΝΑΚΑΣ 1'!Print_Area</vt:lpstr>
      <vt:lpstr>'ΠΙΝΑΚΑΣ 2'!Print_Area</vt:lpstr>
      <vt:lpstr>'ΠΙΝΑΚΑΣ 3'!Print_Area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Laptop</cp:lastModifiedBy>
  <cp:lastPrinted>2014-11-28T12:51:54Z</cp:lastPrinted>
  <dcterms:created xsi:type="dcterms:W3CDTF">2002-05-31T08:10:28Z</dcterms:created>
  <dcterms:modified xsi:type="dcterms:W3CDTF">2021-11-22T19:56:55Z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1462092978</vt:i4>
  </property>
  <property fmtid="{D5CDD505-2E9C-101B-9397-08002B2CF9AE}" pid="3" name="_EmailSubject">
    <vt:lpwstr>protipo energiakis analisis</vt:lpwstr>
  </property>
  <property fmtid="{D5CDD505-2E9C-101B-9397-08002B2CF9AE}" pid="4" name="_AuthorEmail">
    <vt:lpwstr>mvardaki@otenet.gr</vt:lpwstr>
  </property>
  <property fmtid="{D5CDD505-2E9C-101B-9397-08002B2CF9AE}" pid="5" name="_AuthorEmailDisplayName">
    <vt:lpwstr>VARDAKIS </vt:lpwstr>
  </property>
  <property fmtid="{D5CDD505-2E9C-101B-9397-08002B2CF9AE}" pid="6" name="_ReviewingToolsShownOnce">
    <vt:lpwstr/>
  </property>
</Properties>
</file>