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05" windowWidth="6555" windowHeight="6405"/>
  </bookViews>
  <sheets>
    <sheet name="Φύλλο1" sheetId="1" r:id="rId1"/>
    <sheet name="Φύλλο2" sheetId="2" r:id="rId2"/>
    <sheet name="Φύλλο3" sheetId="3" r:id="rId3"/>
  </sheets>
  <definedNames>
    <definedName name="_xlnm.Print_Area" localSheetId="0">Φύλλο1!$A$1:$J$55</definedName>
  </definedNames>
  <calcPr calcId="125725"/>
</workbook>
</file>

<file path=xl/calcChain.xml><?xml version="1.0" encoding="utf-8"?>
<calcChain xmlns="http://schemas.openxmlformats.org/spreadsheetml/2006/main">
  <c r="E7" i="2"/>
  <c r="D42" i="1"/>
  <c r="E41"/>
  <c r="F41" s="1"/>
  <c r="E34"/>
  <c r="F34" s="1"/>
  <c r="F19"/>
  <c r="F18"/>
  <c r="A20"/>
  <c r="A19"/>
  <c r="A18"/>
  <c r="E7"/>
  <c r="F20" s="1"/>
  <c r="G20" s="1"/>
  <c r="I20" s="1"/>
  <c r="C15"/>
  <c r="I15" s="1"/>
  <c r="G26"/>
  <c r="H26" s="1"/>
  <c r="I26" s="1"/>
  <c r="E24"/>
  <c r="C24"/>
  <c r="E23"/>
  <c r="D51"/>
  <c r="E42"/>
  <c r="F24"/>
  <c r="G24" s="1"/>
  <c r="H24" s="1"/>
  <c r="C23"/>
  <c r="D48" s="1"/>
  <c r="B50" s="1"/>
  <c r="F23"/>
  <c r="G23" s="1"/>
  <c r="H23" s="1"/>
  <c r="I24" l="1"/>
  <c r="I27" s="1"/>
  <c r="I28" s="1"/>
  <c r="F42"/>
  <c r="D50"/>
  <c r="D52" s="1"/>
  <c r="D54" s="1"/>
  <c r="D55" s="1"/>
  <c r="B52"/>
  <c r="D23" l="1"/>
  <c r="B23" s="1"/>
  <c r="D24"/>
  <c r="B24" s="1"/>
  <c r="D43"/>
  <c r="E43" s="1"/>
  <c r="F43" s="1"/>
  <c r="D35"/>
  <c r="D36" l="1"/>
  <c r="E35"/>
  <c r="F35" s="1"/>
</calcChain>
</file>

<file path=xl/sharedStrings.xml><?xml version="1.0" encoding="utf-8"?>
<sst xmlns="http://schemas.openxmlformats.org/spreadsheetml/2006/main" count="95" uniqueCount="59">
  <si>
    <t>ΕΞΟΔΑ</t>
  </si>
  <si>
    <t>ΕΡΓ 1</t>
  </si>
  <si>
    <t>ΕΡΓ 2</t>
  </si>
  <si>
    <t>ΛΟΙΠΑ ΕΞΟΔΑ</t>
  </si>
  <si>
    <t>ΚΑΘΑΡΟ</t>
  </si>
  <si>
    <t xml:space="preserve">ΙΚΑ </t>
  </si>
  <si>
    <t>ΜΙΚΤΟ</t>
  </si>
  <si>
    <t>ΕΡΓ. ΕΙΣΦ</t>
  </si>
  <si>
    <t>ΣΥΝΟΛΟ ΕΞΟΔΩΝ</t>
  </si>
  <si>
    <t>Ευρώ/μήνα</t>
  </si>
  <si>
    <t>(Μικτά)</t>
  </si>
  <si>
    <t>ΛΥΣΗ</t>
  </si>
  <si>
    <t>Σημ.</t>
  </si>
  <si>
    <t>Οι εισφορές σε ασφαλιστικά ταμεία έχουν ως εξής:</t>
  </si>
  <si>
    <t>Εργαζ.</t>
  </si>
  <si>
    <t>Εργοδ.</t>
  </si>
  <si>
    <t>ΟΑΕΕ</t>
  </si>
  <si>
    <t>Φόρος</t>
  </si>
  <si>
    <t>ΕΣΟΔΑ</t>
  </si>
  <si>
    <t>Ετησιο</t>
  </si>
  <si>
    <t>Κλιμάκια Μισθού</t>
  </si>
  <si>
    <t>Μηνιαίο (/14)</t>
  </si>
  <si>
    <t>ΙΚΑ-ETAM:</t>
  </si>
  <si>
    <t>Έχει διάφορα άλλα έξοδα (Ενοίκιο, ΔΕΗ, ΟΑΕΕ κλπ):</t>
  </si>
  <si>
    <t>Ζητείται:</t>
  </si>
  <si>
    <t>Σύνολο καθαρού ετήσιου μισθού</t>
  </si>
  <si>
    <t>Ευρώ</t>
  </si>
  <si>
    <t>ΣΥΝΟΛΟ ΜΗΝΑ</t>
  </si>
  <si>
    <t>ΣΥΝΟΛΟ ΕΤΟΥΣ</t>
  </si>
  <si>
    <t>ΑΣΚΗΣΗ ΦΟΡΟΛΟΓΙΑΣ ΑΤΟΜΙΚΗΣ ΕΠΙΧΕΙΡΗΣΗΣ</t>
  </si>
  <si>
    <t>Το κατάστημα απασχολεί 2 υπαλλήλους με μηνιαίο μισθό:</t>
  </si>
  <si>
    <t>ΚΑΘΑΡΟ ΦΟΡΟΛΟΓΗΤΕΟ ΕΙΣΟΔΗΜΑ ΕΠΙΧΕΙΡΗΣΗΣ</t>
  </si>
  <si>
    <t>Συνολική ετήσια αξία πωλήσεων (χωρίς ΦΠΑ):</t>
  </si>
  <si>
    <t>Αρχικό απόθεμα εμπορευμάτων (χωρίς ΦΠΑ):</t>
  </si>
  <si>
    <t>Αγορές έτους εμπορευμάτων (χωρίς ΦΠΑ):</t>
  </si>
  <si>
    <t>Τελικό απόθεμα εμπορευμάτων (χωρίς ΦΠΑ):</t>
  </si>
  <si>
    <t>ΚΟΣΤΟΣ ΠΩΛ/ΝΤΩΝ</t>
  </si>
  <si>
    <t>Φόρος κλίμακας</t>
  </si>
  <si>
    <t>(ευρώ)</t>
  </si>
  <si>
    <t>%</t>
  </si>
  <si>
    <t>Μείωση φόρου</t>
  </si>
  <si>
    <t>ΦΜΥ*</t>
  </si>
  <si>
    <t>Ο Χ. Γεωργίου είναι ιδιοκτήτης καταστήματος Mini-Market στο κέντρο του Ηρακλείου. Το κατάστημα λειτουργεί σαν "ατομική επιχείρηση" και τηρεί απλογραφικά βιβλία.</t>
  </si>
  <si>
    <t>Να υπολογισθεί ο συνολικός Φόρος του έτους για αυτή την ατομική επιχείρηση και για τον ιδιοκτήτη της αν ξέρουμε ότι ο ιδιοκτήτης δεν έχει άλλα εισοδήματα από άλλες πηγές.</t>
  </si>
  <si>
    <t>Κλίμακα       εισοδήματος</t>
  </si>
  <si>
    <t>Σύνολο</t>
  </si>
  <si>
    <t>Έως  20.000</t>
  </si>
  <si>
    <t>20.001 - 30.000</t>
  </si>
  <si>
    <t xml:space="preserve">   Φόρου</t>
  </si>
  <si>
    <t>Εισόδημα</t>
  </si>
  <si>
    <t>Τα παραπάνω καθαρά κέρδη της επιχείρησης δηλώνονται από τον ιδιοκτήτη στο δικό του Ε1 στον Πίν. 4. Το καθαρό εισόδημα που προκύπτει από ατομικές εμπορικές επιχειρήσεις  με απλογραφικά βιβλία,  φορολογείται στο όνομα των φυσικών προσώπων/εταίρων με βάση την κλίμακα των μισθωτών/συνταξιούχων αφού προστεθεί σε τυχόν εισοδήματα από μισθούς και συντάξεις. Για τα κέρδη από επιχειρηματική δραστηριότητα δεν εφαρμόζονται οι μειώσεις που ισχύουν για τους μισθωτούς/συνταξιούχους. Επειδή ξέρουμε ότι ο ιδιοκτήτης δεν έχει άλλα εισοδήματα, τότε θα έχουμε φορολογία του ως κάτωθι:</t>
  </si>
  <si>
    <t>Έως  12.000</t>
  </si>
  <si>
    <t>12.001 - 20.000</t>
  </si>
  <si>
    <t>Ι.    Βασική Φορολογία</t>
  </si>
  <si>
    <t>ΙΙ.    Συν: Εισφορά Αλληλεγγύης</t>
  </si>
  <si>
    <t>ΙΙΙ.    Συν: Τέλος Επιτηδεύματος</t>
  </si>
  <si>
    <t>Τα οικονομικά δεδομένα της επιχείρησης για το έτος 2018 έχουν ως ακολούθως:</t>
  </si>
  <si>
    <t>ΙV. Προκαταβολή Φόρου</t>
  </si>
  <si>
    <t>Σύνολο Ι + ΙΙ + ΙΙΙ+ΙV</t>
  </si>
</sst>
</file>

<file path=xl/styles.xml><?xml version="1.0" encoding="utf-8"?>
<styleSheet xmlns="http://schemas.openxmlformats.org/spreadsheetml/2006/main">
  <numFmts count="2">
    <numFmt numFmtId="164" formatCode="#,##0.0"/>
    <numFmt numFmtId="165" formatCode="0.0%"/>
  </numFmts>
  <fonts count="27">
    <font>
      <sz val="11"/>
      <color theme="1"/>
      <name val="Calibri"/>
      <family val="2"/>
      <charset val="161"/>
      <scheme val="minor"/>
    </font>
    <font>
      <sz val="11"/>
      <color indexed="8"/>
      <name val="Calibri"/>
      <family val="2"/>
      <charset val="161"/>
    </font>
    <font>
      <sz val="11"/>
      <color indexed="8"/>
      <name val="Calibri"/>
      <family val="2"/>
      <charset val="161"/>
    </font>
    <font>
      <b/>
      <sz val="11"/>
      <color indexed="8"/>
      <name val="Calibri"/>
      <family val="2"/>
      <charset val="161"/>
    </font>
    <font>
      <b/>
      <u/>
      <sz val="11"/>
      <color indexed="8"/>
      <name val="Calibri"/>
      <family val="2"/>
      <charset val="161"/>
    </font>
    <font>
      <b/>
      <sz val="10"/>
      <color indexed="8"/>
      <name val="Calibri"/>
      <family val="2"/>
      <charset val="161"/>
    </font>
    <font>
      <i/>
      <u/>
      <sz val="10"/>
      <color indexed="8"/>
      <name val="Calibri"/>
      <family val="2"/>
      <charset val="161"/>
    </font>
    <font>
      <b/>
      <i/>
      <sz val="12"/>
      <color indexed="8"/>
      <name val="Calibri"/>
      <family val="2"/>
      <charset val="161"/>
    </font>
    <font>
      <sz val="8"/>
      <name val="Calibri"/>
      <family val="2"/>
      <charset val="161"/>
    </font>
    <font>
      <b/>
      <i/>
      <sz val="14"/>
      <color indexed="8"/>
      <name val="Calibri"/>
      <family val="2"/>
      <charset val="161"/>
    </font>
    <font>
      <i/>
      <sz val="11"/>
      <color indexed="8"/>
      <name val="Arial"/>
      <family val="2"/>
      <charset val="161"/>
    </font>
    <font>
      <sz val="11"/>
      <color indexed="8"/>
      <name val="Arial"/>
      <family val="2"/>
      <charset val="161"/>
    </font>
    <font>
      <b/>
      <i/>
      <sz val="11"/>
      <color indexed="8"/>
      <name val="Arial"/>
      <family val="2"/>
      <charset val="161"/>
    </font>
    <font>
      <b/>
      <sz val="11"/>
      <color indexed="8"/>
      <name val="Calibri"/>
      <family val="2"/>
      <charset val="161"/>
    </font>
    <font>
      <sz val="10"/>
      <color indexed="8"/>
      <name val="Calibri"/>
      <family val="2"/>
      <charset val="161"/>
    </font>
    <font>
      <i/>
      <sz val="10"/>
      <color indexed="8"/>
      <name val="Calibri"/>
      <family val="2"/>
      <charset val="161"/>
    </font>
    <font>
      <i/>
      <sz val="11"/>
      <color indexed="8"/>
      <name val="Calibri"/>
      <family val="2"/>
      <charset val="161"/>
    </font>
    <font>
      <b/>
      <i/>
      <u/>
      <sz val="12"/>
      <color indexed="8"/>
      <name val="Calibri"/>
      <family val="2"/>
      <charset val="161"/>
    </font>
    <font>
      <i/>
      <sz val="12"/>
      <name val="Calibri"/>
      <family val="2"/>
      <charset val="161"/>
    </font>
    <font>
      <b/>
      <i/>
      <sz val="10"/>
      <color indexed="8"/>
      <name val="Calibri"/>
      <family val="2"/>
      <charset val="161"/>
    </font>
    <font>
      <b/>
      <sz val="11"/>
      <color theme="1"/>
      <name val="Calibri"/>
      <family val="2"/>
      <charset val="161"/>
      <scheme val="minor"/>
    </font>
    <font>
      <b/>
      <i/>
      <sz val="11"/>
      <color theme="1"/>
      <name val="Times New Roman"/>
      <family val="1"/>
      <charset val="161"/>
    </font>
    <font>
      <b/>
      <sz val="11"/>
      <color theme="1"/>
      <name val="Times New Roman"/>
      <family val="1"/>
      <charset val="161"/>
    </font>
    <font>
      <sz val="10"/>
      <color theme="1"/>
      <name val="Calibri"/>
      <family val="2"/>
      <charset val="161"/>
      <scheme val="minor"/>
    </font>
    <font>
      <b/>
      <u/>
      <sz val="11"/>
      <color theme="1"/>
      <name val="Times New Roman"/>
      <family val="1"/>
      <charset val="161"/>
    </font>
    <font>
      <b/>
      <sz val="12"/>
      <color theme="1"/>
      <name val="Calibri"/>
      <family val="2"/>
      <charset val="161"/>
      <scheme val="minor"/>
    </font>
    <font>
      <b/>
      <sz val="12"/>
      <color rgb="FFFF0000"/>
      <name val="Calibri"/>
      <family val="2"/>
      <charset val="161"/>
      <scheme val="minor"/>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rgb="FF000000"/>
      </left>
      <right/>
      <top/>
      <bottom/>
      <diagonal/>
    </border>
  </borders>
  <cellStyleXfs count="2">
    <xf numFmtId="0" fontId="0" fillId="0" borderId="0"/>
    <xf numFmtId="9" fontId="2" fillId="0" borderId="0" applyFont="0" applyFill="0" applyBorder="0" applyAlignment="0" applyProtection="0"/>
  </cellStyleXfs>
  <cellXfs count="80">
    <xf numFmtId="0" fontId="0" fillId="0" borderId="0" xfId="0"/>
    <xf numFmtId="3" fontId="0" fillId="0" borderId="0" xfId="0" applyNumberFormat="1"/>
    <xf numFmtId="0" fontId="4" fillId="0" borderId="0" xfId="0" applyFont="1" applyAlignment="1">
      <alignment horizontal="center"/>
    </xf>
    <xf numFmtId="3" fontId="0" fillId="0" borderId="1" xfId="0" applyNumberFormat="1" applyBorder="1"/>
    <xf numFmtId="0" fontId="0" fillId="0" borderId="0" xfId="0" applyBorder="1"/>
    <xf numFmtId="0" fontId="7" fillId="0" borderId="0" xfId="0" applyFont="1"/>
    <xf numFmtId="0" fontId="3" fillId="0" borderId="0" xfId="0" applyFont="1"/>
    <xf numFmtId="0" fontId="4" fillId="0" borderId="0" xfId="0" applyFont="1" applyAlignment="1">
      <alignment horizontal="center" vertical="center"/>
    </xf>
    <xf numFmtId="0" fontId="1" fillId="0" borderId="0" xfId="0" applyFont="1"/>
    <xf numFmtId="0" fontId="10" fillId="0" borderId="0" xfId="0" applyFont="1"/>
    <xf numFmtId="0" fontId="11" fillId="0" borderId="0" xfId="0" applyFont="1"/>
    <xf numFmtId="0" fontId="12" fillId="0" borderId="0" xfId="0" applyFont="1" applyAlignment="1">
      <alignment vertical="top"/>
    </xf>
    <xf numFmtId="0" fontId="15" fillId="0" borderId="0" xfId="0" applyFont="1"/>
    <xf numFmtId="0" fontId="14" fillId="0" borderId="0" xfId="0" applyFont="1"/>
    <xf numFmtId="9" fontId="15" fillId="0" borderId="0" xfId="1" applyFont="1"/>
    <xf numFmtId="0" fontId="6" fillId="0" borderId="0" xfId="0" applyFont="1" applyAlignment="1">
      <alignment horizontal="center"/>
    </xf>
    <xf numFmtId="0" fontId="1" fillId="0" borderId="0" xfId="0" applyFont="1" applyAlignment="1">
      <alignment horizontal="left"/>
    </xf>
    <xf numFmtId="0" fontId="5" fillId="0" borderId="0" xfId="0" applyFont="1" applyAlignment="1">
      <alignment horizontal="right"/>
    </xf>
    <xf numFmtId="0" fontId="5" fillId="0" borderId="0" xfId="0" applyFont="1" applyAlignment="1">
      <alignment horizontal="right" vertical="center"/>
    </xf>
    <xf numFmtId="0" fontId="5" fillId="0" borderId="0" xfId="0" applyFont="1" applyAlignment="1">
      <alignment horizontal="right" vertical="center" wrapText="1"/>
    </xf>
    <xf numFmtId="164" fontId="3" fillId="0" borderId="0" xfId="0" applyNumberFormat="1" applyFont="1"/>
    <xf numFmtId="164" fontId="0" fillId="0" borderId="0" xfId="0" applyNumberFormat="1"/>
    <xf numFmtId="0" fontId="21" fillId="0" borderId="0" xfId="0" applyFont="1" applyBorder="1" applyAlignment="1">
      <alignment horizontal="center" wrapText="1"/>
    </xf>
    <xf numFmtId="9" fontId="22" fillId="0" borderId="0" xfId="0" applyNumberFormat="1" applyFont="1" applyBorder="1" applyAlignment="1">
      <alignment horizontal="center" wrapText="1"/>
    </xf>
    <xf numFmtId="0" fontId="20" fillId="0" borderId="0" xfId="0" applyFont="1" applyAlignment="1">
      <alignment horizontal="center"/>
    </xf>
    <xf numFmtId="0" fontId="15" fillId="0" borderId="3" xfId="0" applyFont="1" applyFill="1" applyBorder="1"/>
    <xf numFmtId="0" fontId="23" fillId="0" borderId="0" xfId="0" applyFont="1" applyFill="1" applyBorder="1"/>
    <xf numFmtId="3" fontId="19" fillId="0" borderId="4" xfId="0" applyNumberFormat="1" applyFont="1" applyFill="1" applyBorder="1"/>
    <xf numFmtId="0" fontId="23" fillId="0" borderId="5" xfId="0" applyFont="1" applyFill="1" applyBorder="1"/>
    <xf numFmtId="0" fontId="6" fillId="0" borderId="3" xfId="0" applyFont="1" applyFill="1" applyBorder="1"/>
    <xf numFmtId="0" fontId="15" fillId="0" borderId="1" xfId="0" applyFont="1" applyFill="1" applyBorder="1" applyAlignment="1">
      <alignment horizontal="center" wrapText="1"/>
    </xf>
    <xf numFmtId="0" fontId="23" fillId="0" borderId="3" xfId="0" applyFont="1" applyFill="1" applyBorder="1"/>
    <xf numFmtId="3" fontId="15" fillId="0" borderId="0" xfId="0" applyNumberFormat="1" applyFont="1" applyFill="1" applyBorder="1"/>
    <xf numFmtId="9" fontId="15" fillId="0" borderId="0" xfId="1" applyFont="1" applyFill="1" applyBorder="1"/>
    <xf numFmtId="164" fontId="15" fillId="0" borderId="0" xfId="0" applyNumberFormat="1" applyFont="1" applyFill="1" applyBorder="1"/>
    <xf numFmtId="0" fontId="15" fillId="0" borderId="1" xfId="0" applyFont="1" applyFill="1" applyBorder="1"/>
    <xf numFmtId="9" fontId="15" fillId="0" borderId="1" xfId="1" applyFont="1" applyFill="1" applyBorder="1"/>
    <xf numFmtId="164" fontId="15" fillId="0" borderId="1" xfId="0" applyNumberFormat="1" applyFont="1" applyFill="1" applyBorder="1"/>
    <xf numFmtId="0" fontId="15" fillId="0" borderId="0" xfId="0" applyFont="1" applyFill="1" applyBorder="1" applyAlignment="1">
      <alignment horizontal="center"/>
    </xf>
    <xf numFmtId="0" fontId="15" fillId="0" borderId="0" xfId="0" applyFont="1" applyFill="1" applyBorder="1"/>
    <xf numFmtId="0" fontId="23" fillId="0" borderId="6" xfId="0" applyFont="1" applyFill="1" applyBorder="1"/>
    <xf numFmtId="0" fontId="23" fillId="0" borderId="1" xfId="0" applyFont="1" applyFill="1" applyBorder="1"/>
    <xf numFmtId="0" fontId="15" fillId="0" borderId="1" xfId="0" applyFont="1" applyFill="1" applyBorder="1" applyAlignment="1">
      <alignment horizontal="center"/>
    </xf>
    <xf numFmtId="0" fontId="23" fillId="0" borderId="7" xfId="0" applyFont="1" applyFill="1" applyBorder="1"/>
    <xf numFmtId="0" fontId="21" fillId="0" borderId="0" xfId="0" applyFont="1" applyBorder="1" applyAlignment="1">
      <alignment horizontal="center" wrapText="1"/>
    </xf>
    <xf numFmtId="164" fontId="0" fillId="0" borderId="8" xfId="0" applyNumberFormat="1" applyBorder="1"/>
    <xf numFmtId="164" fontId="13" fillId="0" borderId="9" xfId="0" applyNumberFormat="1" applyFont="1" applyFill="1" applyBorder="1"/>
    <xf numFmtId="164" fontId="0" fillId="0" borderId="9" xfId="0" applyNumberFormat="1" applyBorder="1"/>
    <xf numFmtId="164" fontId="5" fillId="0" borderId="9" xfId="0" applyNumberFormat="1" applyFont="1" applyBorder="1" applyAlignment="1">
      <alignment horizontal="right" wrapText="1"/>
    </xf>
    <xf numFmtId="164" fontId="0" fillId="0" borderId="10" xfId="0" applyNumberFormat="1" applyBorder="1"/>
    <xf numFmtId="164" fontId="3" fillId="2" borderId="4" xfId="0" applyNumberFormat="1" applyFont="1" applyFill="1" applyBorder="1"/>
    <xf numFmtId="164" fontId="22" fillId="0" borderId="0" xfId="0" applyNumberFormat="1" applyFont="1" applyBorder="1" applyAlignment="1">
      <alignment horizontal="center" wrapText="1"/>
    </xf>
    <xf numFmtId="164" fontId="24" fillId="0" borderId="0" xfId="0" applyNumberFormat="1" applyFont="1" applyBorder="1" applyAlignment="1">
      <alignment horizontal="center" wrapText="1"/>
    </xf>
    <xf numFmtId="164" fontId="22" fillId="0" borderId="0" xfId="0" applyNumberFormat="1" applyFont="1" applyBorder="1" applyAlignment="1">
      <alignment horizontal="center" vertical="center" wrapText="1"/>
    </xf>
    <xf numFmtId="164" fontId="22" fillId="3" borderId="11" xfId="0" applyNumberFormat="1" applyFont="1" applyFill="1" applyBorder="1" applyAlignment="1">
      <alignment horizontal="center" vertical="center" wrapText="1"/>
    </xf>
    <xf numFmtId="164" fontId="22" fillId="0" borderId="0" xfId="0" applyNumberFormat="1" applyFont="1" applyFill="1" applyBorder="1" applyAlignment="1">
      <alignment horizontal="center" wrapText="1"/>
    </xf>
    <xf numFmtId="165" fontId="22" fillId="0" borderId="0" xfId="0" applyNumberFormat="1" applyFont="1" applyBorder="1" applyAlignment="1">
      <alignment horizontal="center" wrapText="1"/>
    </xf>
    <xf numFmtId="164" fontId="22" fillId="0" borderId="0" xfId="0" applyNumberFormat="1" applyFont="1" applyFill="1" applyBorder="1" applyAlignment="1">
      <alignment horizontal="center" vertical="center" wrapText="1"/>
    </xf>
    <xf numFmtId="0" fontId="20" fillId="0" borderId="0" xfId="0" applyFont="1"/>
    <xf numFmtId="0" fontId="25" fillId="0" borderId="0" xfId="0" applyFont="1"/>
    <xf numFmtId="164" fontId="13" fillId="0" borderId="2" xfId="0" applyNumberFormat="1" applyFont="1" applyFill="1" applyBorder="1"/>
    <xf numFmtId="164" fontId="26" fillId="4" borderId="4" xfId="0" applyNumberFormat="1" applyFont="1" applyFill="1" applyBorder="1"/>
    <xf numFmtId="0" fontId="9" fillId="0" borderId="0" xfId="0" applyFont="1" applyAlignment="1">
      <alignment horizontal="center" vertical="center" wrapText="1"/>
    </xf>
    <xf numFmtId="0" fontId="6" fillId="0" borderId="12" xfId="0" applyFont="1" applyFill="1" applyBorder="1" applyAlignment="1">
      <alignment horizontal="center"/>
    </xf>
    <xf numFmtId="0" fontId="6" fillId="0" borderId="13" xfId="0" applyFont="1" applyFill="1" applyBorder="1" applyAlignment="1">
      <alignment horizontal="center"/>
    </xf>
    <xf numFmtId="0" fontId="6" fillId="0" borderId="14" xfId="0" applyFont="1" applyFill="1" applyBorder="1" applyAlignment="1">
      <alignment horizontal="center"/>
    </xf>
    <xf numFmtId="0" fontId="16" fillId="0" borderId="0" xfId="0" applyFont="1" applyAlignment="1">
      <alignment horizontal="left" vertical="top" wrapText="1"/>
    </xf>
    <xf numFmtId="0" fontId="18" fillId="0" borderId="3" xfId="0" applyFont="1" applyBorder="1" applyAlignment="1">
      <alignment horizontal="left" vertical="top" wrapText="1"/>
    </xf>
    <xf numFmtId="0" fontId="18" fillId="0" borderId="0" xfId="0" applyFont="1" applyBorder="1" applyAlignment="1">
      <alignment horizontal="left" vertical="top" wrapText="1"/>
    </xf>
    <xf numFmtId="0" fontId="17" fillId="0" borderId="0" xfId="0" applyFont="1" applyAlignment="1">
      <alignment horizontal="center"/>
    </xf>
    <xf numFmtId="0" fontId="1" fillId="0" borderId="0" xfId="0" applyFont="1" applyAlignment="1">
      <alignment horizontal="left" vertical="top" wrapText="1"/>
    </xf>
    <xf numFmtId="0" fontId="4" fillId="0" borderId="0" xfId="0" applyFont="1" applyAlignment="1">
      <alignment horizontal="center" vertical="center"/>
    </xf>
    <xf numFmtId="0" fontId="22" fillId="0" borderId="0" xfId="0" applyFont="1" applyBorder="1" applyAlignment="1">
      <alignment horizontal="center" vertical="center" wrapText="1"/>
    </xf>
    <xf numFmtId="3" fontId="22" fillId="0" borderId="15" xfId="0" applyNumberFormat="1" applyFont="1" applyBorder="1" applyAlignment="1">
      <alignment horizontal="center" wrapText="1"/>
    </xf>
    <xf numFmtId="3" fontId="22" fillId="0" borderId="0" xfId="0" applyNumberFormat="1" applyFont="1" applyBorder="1" applyAlignment="1">
      <alignment horizontal="center" wrapText="1"/>
    </xf>
    <xf numFmtId="0" fontId="22" fillId="0" borderId="15" xfId="0" applyFont="1" applyBorder="1" applyAlignment="1">
      <alignment horizontal="center" wrapText="1"/>
    </xf>
    <xf numFmtId="0" fontId="22" fillId="0" borderId="0" xfId="0" applyFont="1" applyBorder="1" applyAlignment="1">
      <alignment horizontal="center" wrapText="1"/>
    </xf>
    <xf numFmtId="0" fontId="20" fillId="0" borderId="0" xfId="0" applyFont="1" applyAlignment="1">
      <alignment horizontal="center" vertical="center"/>
    </xf>
    <xf numFmtId="0" fontId="21" fillId="0" borderId="15" xfId="0" applyFont="1" applyBorder="1" applyAlignment="1">
      <alignment horizontal="center" wrapText="1"/>
    </xf>
    <xf numFmtId="0" fontId="21" fillId="0" borderId="0" xfId="0" applyFont="1" applyBorder="1" applyAlignment="1">
      <alignment horizontal="center" wrapText="1"/>
    </xf>
  </cellXfs>
  <cellStyles count="2">
    <cellStyle name="Κανονικό" xfId="0" builtinId="0"/>
    <cellStyle name="Ποσοστό"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J55"/>
  <sheetViews>
    <sheetView tabSelected="1" topLeftCell="A31" zoomScale="110" zoomScaleNormal="110" workbookViewId="0">
      <selection activeCell="I49" sqref="I49"/>
    </sheetView>
  </sheetViews>
  <sheetFormatPr defaultRowHeight="15"/>
  <cols>
    <col min="1" max="1" width="13.140625" customWidth="1"/>
    <col min="2" max="2" width="9.28515625" customWidth="1"/>
    <col min="4" max="4" width="11.140625" customWidth="1"/>
    <col min="5" max="5" width="8.85546875" customWidth="1"/>
    <col min="6" max="6" width="9.5703125" customWidth="1"/>
    <col min="7" max="7" width="10" customWidth="1"/>
    <col min="8" max="8" width="9" customWidth="1"/>
    <col min="9" max="9" width="11.28515625" customWidth="1"/>
    <col min="10" max="10" width="2.85546875" customWidth="1"/>
  </cols>
  <sheetData>
    <row r="1" spans="1:10" s="5" customFormat="1" ht="21.75" customHeight="1">
      <c r="A1" s="62" t="s">
        <v>29</v>
      </c>
      <c r="B1" s="62"/>
      <c r="C1" s="62"/>
      <c r="D1" s="62"/>
      <c r="E1" s="62"/>
      <c r="F1" s="62"/>
      <c r="G1" s="62"/>
      <c r="H1" s="62"/>
      <c r="I1" s="62"/>
      <c r="J1" s="62"/>
    </row>
    <row r="2" spans="1:10" ht="30.75" customHeight="1">
      <c r="A2" s="70" t="s">
        <v>42</v>
      </c>
      <c r="B2" s="70"/>
      <c r="C2" s="70"/>
      <c r="D2" s="70"/>
      <c r="E2" s="70"/>
      <c r="F2" s="70"/>
      <c r="G2" s="70"/>
      <c r="H2" s="70"/>
      <c r="I2" s="70"/>
      <c r="J2" s="70"/>
    </row>
    <row r="3" spans="1:10">
      <c r="A3" s="8" t="s">
        <v>56</v>
      </c>
    </row>
    <row r="4" spans="1:10">
      <c r="A4" s="8" t="s">
        <v>32</v>
      </c>
      <c r="E4" s="1">
        <v>174000</v>
      </c>
      <c r="F4" s="12" t="s">
        <v>26</v>
      </c>
      <c r="G4" s="12"/>
    </row>
    <row r="5" spans="1:10">
      <c r="A5" s="8" t="s">
        <v>33</v>
      </c>
      <c r="E5" s="1">
        <v>18000</v>
      </c>
      <c r="F5" s="12"/>
      <c r="G5" s="12"/>
    </row>
    <row r="6" spans="1:10">
      <c r="A6" s="8" t="s">
        <v>34</v>
      </c>
      <c r="E6" s="1">
        <v>98000</v>
      </c>
      <c r="F6" s="12"/>
      <c r="G6" s="12"/>
    </row>
    <row r="7" spans="1:10">
      <c r="A7" s="8" t="s">
        <v>35</v>
      </c>
      <c r="E7" s="1">
        <f>(E5+E6)*10%</f>
        <v>11600</v>
      </c>
      <c r="F7" s="12"/>
      <c r="G7" s="12"/>
    </row>
    <row r="8" spans="1:10">
      <c r="A8" t="s">
        <v>30</v>
      </c>
      <c r="F8" s="1">
        <v>780</v>
      </c>
      <c r="G8" s="12" t="s">
        <v>9</v>
      </c>
      <c r="H8" t="s">
        <v>10</v>
      </c>
    </row>
    <row r="9" spans="1:10">
      <c r="A9" t="s">
        <v>23</v>
      </c>
      <c r="F9" s="1">
        <v>1200</v>
      </c>
      <c r="G9" s="12" t="s">
        <v>9</v>
      </c>
    </row>
    <row r="10" spans="1:10" ht="31.5" customHeight="1">
      <c r="A10" s="11" t="s">
        <v>24</v>
      </c>
      <c r="B10" s="66" t="s">
        <v>43</v>
      </c>
      <c r="C10" s="66"/>
      <c r="D10" s="66"/>
      <c r="E10" s="66"/>
      <c r="F10" s="66"/>
      <c r="G10" s="66"/>
      <c r="H10" s="66"/>
      <c r="I10" s="66"/>
    </row>
    <row r="11" spans="1:10" ht="14.25" customHeight="1">
      <c r="A11" s="15" t="s">
        <v>12</v>
      </c>
      <c r="B11" s="12" t="s">
        <v>13</v>
      </c>
      <c r="C11" s="13"/>
      <c r="D11" s="13"/>
      <c r="E11" s="13"/>
      <c r="F11" s="13"/>
      <c r="G11" s="9"/>
      <c r="H11" s="10"/>
      <c r="I11" s="10"/>
    </row>
    <row r="12" spans="1:10">
      <c r="B12" s="12" t="s">
        <v>22</v>
      </c>
      <c r="C12" s="14">
        <v>0.15</v>
      </c>
      <c r="D12" s="12" t="s">
        <v>14</v>
      </c>
      <c r="E12" s="14">
        <v>0.3</v>
      </c>
      <c r="F12" s="12" t="s">
        <v>15</v>
      </c>
    </row>
    <row r="13" spans="1:10">
      <c r="B13" s="12" t="s">
        <v>16</v>
      </c>
      <c r="C13" s="12">
        <v>200</v>
      </c>
      <c r="D13" s="12" t="s">
        <v>9</v>
      </c>
      <c r="E13" s="12"/>
      <c r="F13" s="12"/>
    </row>
    <row r="14" spans="1:10" ht="16.5" thickBot="1">
      <c r="A14" s="69" t="s">
        <v>11</v>
      </c>
      <c r="B14" s="69"/>
      <c r="C14" s="69"/>
      <c r="D14" s="69"/>
      <c r="E14" s="69"/>
      <c r="F14" s="69"/>
      <c r="G14" s="69"/>
    </row>
    <row r="15" spans="1:10">
      <c r="A15" s="7" t="s">
        <v>18</v>
      </c>
      <c r="C15" s="1">
        <f>+E4</f>
        <v>174000</v>
      </c>
      <c r="D15" s="1"/>
      <c r="E15" s="1"/>
      <c r="G15" s="1"/>
      <c r="I15" s="60">
        <f>+C15</f>
        <v>174000</v>
      </c>
    </row>
    <row r="16" spans="1:10" ht="11.25" customHeight="1">
      <c r="I16" s="47"/>
    </row>
    <row r="17" spans="1:10">
      <c r="A17" s="71" t="s">
        <v>36</v>
      </c>
      <c r="B17" s="71"/>
      <c r="I17" s="47"/>
    </row>
    <row r="18" spans="1:10">
      <c r="A18" s="16" t="str">
        <f>+A5</f>
        <v>Αρχικό απόθεμα εμπορευμάτων (χωρίς ΦΠΑ):</v>
      </c>
      <c r="F18" s="1">
        <f>+E5</f>
        <v>18000</v>
      </c>
      <c r="I18" s="47"/>
    </row>
    <row r="19" spans="1:10">
      <c r="A19" s="16" t="str">
        <f>+A6</f>
        <v>Αγορές έτους εμπορευμάτων (χωρίς ΦΠΑ):</v>
      </c>
      <c r="F19" s="1">
        <f>+E6</f>
        <v>98000</v>
      </c>
      <c r="I19" s="47"/>
    </row>
    <row r="20" spans="1:10">
      <c r="A20" s="16" t="str">
        <f>+A7</f>
        <v>Τελικό απόθεμα εμπορευμάτων (χωρίς ΦΠΑ):</v>
      </c>
      <c r="F20" s="3">
        <f>-+E7</f>
        <v>-11600</v>
      </c>
      <c r="G20" s="1">
        <f>SUM(F18:F20)</f>
        <v>104400</v>
      </c>
      <c r="I20" s="47">
        <f>-G20</f>
        <v>-104400</v>
      </c>
    </row>
    <row r="21" spans="1:10">
      <c r="A21" s="2" t="s">
        <v>0</v>
      </c>
      <c r="I21" s="47"/>
    </row>
    <row r="22" spans="1:10" s="17" customFormat="1" ht="27" customHeight="1">
      <c r="B22" s="18" t="s">
        <v>4</v>
      </c>
      <c r="C22" s="18" t="s">
        <v>5</v>
      </c>
      <c r="D22" s="18" t="s">
        <v>41</v>
      </c>
      <c r="E22" s="18" t="s">
        <v>6</v>
      </c>
      <c r="F22" s="18" t="s">
        <v>7</v>
      </c>
      <c r="G22" s="19" t="s">
        <v>27</v>
      </c>
      <c r="H22" s="19" t="s">
        <v>28</v>
      </c>
      <c r="I22" s="48"/>
    </row>
    <row r="23" spans="1:10">
      <c r="A23" t="s">
        <v>1</v>
      </c>
      <c r="B23" s="20">
        <f>+E23-C23-D23</f>
        <v>652.85428571428577</v>
      </c>
      <c r="C23" s="21">
        <f>+E23*$C$12</f>
        <v>117</v>
      </c>
      <c r="D23" s="21">
        <f>+$D$55</f>
        <v>10.145714285714282</v>
      </c>
      <c r="E23" s="21">
        <f>+$F$8</f>
        <v>780</v>
      </c>
      <c r="F23" s="21">
        <f>+E23*0.3</f>
        <v>234</v>
      </c>
      <c r="G23" s="21">
        <f>+E23+F23</f>
        <v>1014</v>
      </c>
      <c r="H23" s="21">
        <f>+G23*14</f>
        <v>14196</v>
      </c>
      <c r="I23" s="47"/>
    </row>
    <row r="24" spans="1:10">
      <c r="A24" t="s">
        <v>2</v>
      </c>
      <c r="B24" s="20">
        <f>+E24-C24-D24</f>
        <v>652.85428571428577</v>
      </c>
      <c r="C24" s="21">
        <f>+E24*$C$12</f>
        <v>117</v>
      </c>
      <c r="D24" s="21">
        <f>+$D$55</f>
        <v>10.145714285714282</v>
      </c>
      <c r="E24" s="21">
        <f>+$F$8</f>
        <v>780</v>
      </c>
      <c r="F24" s="21">
        <f>+E24*0.3</f>
        <v>234</v>
      </c>
      <c r="G24" s="21">
        <f>+E24+F24</f>
        <v>1014</v>
      </c>
      <c r="H24" s="45">
        <f>+G24*14</f>
        <v>14196</v>
      </c>
      <c r="I24" s="47">
        <f>-SUM(H23:H24)</f>
        <v>-28392</v>
      </c>
    </row>
    <row r="25" spans="1:10">
      <c r="B25" s="1"/>
      <c r="C25" s="1"/>
      <c r="D25" s="1"/>
      <c r="E25" s="1"/>
      <c r="F25" s="1"/>
      <c r="G25" s="1"/>
      <c r="H25" s="21"/>
      <c r="I25" s="47"/>
    </row>
    <row r="26" spans="1:10">
      <c r="A26" t="s">
        <v>3</v>
      </c>
      <c r="C26" s="1"/>
      <c r="D26" s="1"/>
      <c r="E26" s="1"/>
      <c r="G26" s="21">
        <f>+F9</f>
        <v>1200</v>
      </c>
      <c r="H26" s="21">
        <f>+G26*12</f>
        <v>14400</v>
      </c>
      <c r="I26" s="49">
        <f>-H26</f>
        <v>-14400</v>
      </c>
    </row>
    <row r="27" spans="1:10" ht="15.75" thickBot="1">
      <c r="A27" t="s">
        <v>8</v>
      </c>
      <c r="C27" s="1"/>
      <c r="D27" s="1"/>
      <c r="F27" s="1"/>
      <c r="G27" s="1"/>
      <c r="I27" s="46">
        <f>SUM(I20:I26)</f>
        <v>-147192</v>
      </c>
    </row>
    <row r="28" spans="1:10" ht="15.75" thickBot="1">
      <c r="A28" s="6" t="s">
        <v>31</v>
      </c>
      <c r="I28" s="50">
        <f>+I15+I27</f>
        <v>26808</v>
      </c>
    </row>
    <row r="29" spans="1:10" ht="112.5" customHeight="1">
      <c r="A29" s="67" t="s">
        <v>50</v>
      </c>
      <c r="B29" s="68"/>
      <c r="C29" s="68"/>
      <c r="D29" s="68"/>
      <c r="E29" s="68"/>
      <c r="F29" s="68"/>
      <c r="G29" s="68"/>
      <c r="H29" s="68"/>
      <c r="I29" s="68"/>
      <c r="J29" s="4"/>
    </row>
    <row r="30" spans="1:10">
      <c r="A30" s="58" t="s">
        <v>53</v>
      </c>
      <c r="D30" s="51"/>
      <c r="E30" s="21"/>
      <c r="F30" s="55"/>
    </row>
    <row r="31" spans="1:10" ht="15.75" customHeight="1">
      <c r="A31" s="75" t="s">
        <v>44</v>
      </c>
      <c r="B31" s="76"/>
      <c r="C31" s="72"/>
      <c r="D31" s="77" t="s">
        <v>49</v>
      </c>
      <c r="E31" s="72" t="s">
        <v>37</v>
      </c>
      <c r="F31" s="24" t="s">
        <v>45</v>
      </c>
    </row>
    <row r="32" spans="1:10" ht="15.75" customHeight="1">
      <c r="A32" s="75"/>
      <c r="B32" s="76"/>
      <c r="C32" s="72"/>
      <c r="D32" s="77"/>
      <c r="E32" s="72"/>
      <c r="F32" s="24" t="s">
        <v>48</v>
      </c>
    </row>
    <row r="33" spans="1:6" ht="18.75" customHeight="1">
      <c r="A33" s="78" t="s">
        <v>38</v>
      </c>
      <c r="B33" s="79"/>
      <c r="C33" s="22" t="s">
        <v>39</v>
      </c>
      <c r="E33" s="22" t="s">
        <v>38</v>
      </c>
      <c r="F33" s="22" t="s">
        <v>38</v>
      </c>
    </row>
    <row r="34" spans="1:6">
      <c r="A34" s="73" t="s">
        <v>46</v>
      </c>
      <c r="B34" s="74"/>
      <c r="C34" s="23">
        <v>0.22</v>
      </c>
      <c r="D34" s="51">
        <v>20000</v>
      </c>
      <c r="E34" s="51">
        <f>+C34*D34</f>
        <v>4400</v>
      </c>
      <c r="F34" s="51">
        <f>+E34</f>
        <v>4400</v>
      </c>
    </row>
    <row r="35" spans="1:6" ht="15.75" customHeight="1">
      <c r="A35" s="73" t="s">
        <v>47</v>
      </c>
      <c r="B35" s="74"/>
      <c r="C35" s="23">
        <v>0.28999999999999998</v>
      </c>
      <c r="D35" s="52">
        <f>+I28-D34</f>
        <v>6808</v>
      </c>
      <c r="E35" s="53">
        <f>+C35*D35</f>
        <v>1974.32</v>
      </c>
      <c r="F35" s="54">
        <f>+F34+E35</f>
        <v>6374.32</v>
      </c>
    </row>
    <row r="36" spans="1:6">
      <c r="D36" s="51">
        <f>SUM(D34:D35)</f>
        <v>26808</v>
      </c>
      <c r="E36" s="21"/>
      <c r="F36" s="55"/>
    </row>
    <row r="37" spans="1:6">
      <c r="A37" s="58" t="s">
        <v>54</v>
      </c>
      <c r="D37" s="51"/>
      <c r="E37" s="21"/>
      <c r="F37" s="55"/>
    </row>
    <row r="38" spans="1:6" ht="15" customHeight="1">
      <c r="A38" s="75" t="s">
        <v>44</v>
      </c>
      <c r="B38" s="76"/>
      <c r="C38" s="72"/>
      <c r="D38" s="77" t="s">
        <v>49</v>
      </c>
      <c r="E38" s="72" t="s">
        <v>37</v>
      </c>
      <c r="F38" s="24" t="s">
        <v>45</v>
      </c>
    </row>
    <row r="39" spans="1:6" ht="15" customHeight="1">
      <c r="A39" s="75"/>
      <c r="B39" s="76"/>
      <c r="C39" s="72"/>
      <c r="D39" s="77"/>
      <c r="E39" s="72"/>
      <c r="F39" s="24" t="s">
        <v>48</v>
      </c>
    </row>
    <row r="40" spans="1:6" ht="15" customHeight="1">
      <c r="A40" s="78" t="s">
        <v>38</v>
      </c>
      <c r="B40" s="79"/>
      <c r="C40" s="44" t="s">
        <v>39</v>
      </c>
      <c r="E40" s="44" t="s">
        <v>38</v>
      </c>
      <c r="F40" s="44" t="s">
        <v>38</v>
      </c>
    </row>
    <row r="41" spans="1:6" ht="15" customHeight="1">
      <c r="A41" s="73" t="s">
        <v>51</v>
      </c>
      <c r="B41" s="74"/>
      <c r="C41" s="23">
        <v>0</v>
      </c>
      <c r="D41" s="51">
        <v>12000</v>
      </c>
      <c r="E41" s="51">
        <f>+C41*D41</f>
        <v>0</v>
      </c>
      <c r="F41" s="51">
        <f>+E41</f>
        <v>0</v>
      </c>
    </row>
    <row r="42" spans="1:6">
      <c r="A42" s="73" t="s">
        <v>52</v>
      </c>
      <c r="B42" s="74"/>
      <c r="C42" s="56">
        <v>2.1999999999999999E-2</v>
      </c>
      <c r="D42" s="51">
        <f>20000-D41</f>
        <v>8000</v>
      </c>
      <c r="E42" s="53">
        <f>+C42*D42</f>
        <v>176</v>
      </c>
      <c r="F42" s="57">
        <f>+F41+E42</f>
        <v>176</v>
      </c>
    </row>
    <row r="43" spans="1:6">
      <c r="A43" s="73" t="s">
        <v>47</v>
      </c>
      <c r="B43" s="74"/>
      <c r="C43" s="56">
        <v>0.05</v>
      </c>
      <c r="D43" s="52">
        <f>I28-D42-D41</f>
        <v>6808</v>
      </c>
      <c r="E43" s="53">
        <f>+C43*D43</f>
        <v>340.40000000000003</v>
      </c>
      <c r="F43" s="54">
        <f>+F42+E43</f>
        <v>516.40000000000009</v>
      </c>
    </row>
    <row r="44" spans="1:6">
      <c r="A44" s="58" t="s">
        <v>55</v>
      </c>
      <c r="D44" s="51"/>
      <c r="E44" s="21"/>
      <c r="F44" s="54">
        <v>650</v>
      </c>
    </row>
    <row r="45" spans="1:6" ht="15.75" thickBot="1">
      <c r="A45" s="58" t="s">
        <v>57</v>
      </c>
      <c r="D45" s="51"/>
      <c r="E45" s="21"/>
      <c r="F45" s="54">
        <v>6374.3</v>
      </c>
    </row>
    <row r="46" spans="1:6" ht="16.5" thickBot="1">
      <c r="A46" s="59" t="s">
        <v>58</v>
      </c>
      <c r="F46" s="61">
        <v>13915</v>
      </c>
    </row>
    <row r="47" spans="1:6" ht="15" customHeight="1" thickBot="1">
      <c r="A47" s="63"/>
      <c r="B47" s="64"/>
      <c r="C47" s="64"/>
      <c r="D47" s="64"/>
      <c r="E47" s="64"/>
      <c r="F47" s="65"/>
    </row>
    <row r="48" spans="1:6" ht="15.75" thickBot="1">
      <c r="A48" s="25" t="s">
        <v>25</v>
      </c>
      <c r="B48" s="26"/>
      <c r="C48" s="26"/>
      <c r="D48" s="27">
        <f>+(E23-C23)*14</f>
        <v>9282</v>
      </c>
      <c r="E48" s="26"/>
      <c r="F48" s="28"/>
    </row>
    <row r="49" spans="1:6" ht="26.25">
      <c r="A49" s="29"/>
      <c r="B49" s="30" t="s">
        <v>20</v>
      </c>
      <c r="C49" s="26"/>
      <c r="D49" s="30" t="s">
        <v>17</v>
      </c>
      <c r="E49" s="26"/>
      <c r="F49" s="28"/>
    </row>
    <row r="50" spans="1:6">
      <c r="A50" s="31"/>
      <c r="B50" s="32">
        <f>+D48</f>
        <v>9282</v>
      </c>
      <c r="C50" s="33">
        <v>0.22</v>
      </c>
      <c r="D50" s="34">
        <f>+B50*C50</f>
        <v>2042.04</v>
      </c>
      <c r="E50" s="26"/>
      <c r="F50" s="28"/>
    </row>
    <row r="51" spans="1:6">
      <c r="A51" s="31"/>
      <c r="B51" s="35"/>
      <c r="C51" s="36">
        <v>0.32</v>
      </c>
      <c r="D51" s="37">
        <f>+B51*C51</f>
        <v>0</v>
      </c>
      <c r="E51" s="26"/>
      <c r="F51" s="28"/>
    </row>
    <row r="52" spans="1:6">
      <c r="A52" s="31"/>
      <c r="B52" s="32">
        <f>SUM(B50:B51)</f>
        <v>9282</v>
      </c>
      <c r="C52" s="38"/>
      <c r="D52" s="34">
        <f>SUM(D50:D51)</f>
        <v>2042.04</v>
      </c>
      <c r="E52" s="26"/>
      <c r="F52" s="28"/>
    </row>
    <row r="53" spans="1:6">
      <c r="A53" s="31"/>
      <c r="B53" s="32" t="s">
        <v>40</v>
      </c>
      <c r="C53" s="38"/>
      <c r="D53" s="37">
        <v>-1900</v>
      </c>
      <c r="E53" s="39"/>
      <c r="F53" s="28"/>
    </row>
    <row r="54" spans="1:6">
      <c r="A54" s="31"/>
      <c r="B54" s="32"/>
      <c r="C54" s="38"/>
      <c r="D54" s="34">
        <f>SUM(D52:D53)</f>
        <v>142.03999999999996</v>
      </c>
      <c r="E54" s="39" t="s">
        <v>19</v>
      </c>
      <c r="F54" s="28"/>
    </row>
    <row r="55" spans="1:6">
      <c r="A55" s="40"/>
      <c r="B55" s="41"/>
      <c r="C55" s="42"/>
      <c r="D55" s="37">
        <f>+D54/14</f>
        <v>10.145714285714282</v>
      </c>
      <c r="E55" s="35" t="s">
        <v>21</v>
      </c>
      <c r="F55" s="43"/>
    </row>
  </sheetData>
  <mergeCells count="22">
    <mergeCell ref="D38:D39"/>
    <mergeCell ref="A40:B40"/>
    <mergeCell ref="A31:B32"/>
    <mergeCell ref="A33:B33"/>
    <mergeCell ref="A34:B34"/>
    <mergeCell ref="D31:D32"/>
    <mergeCell ref="A1:J1"/>
    <mergeCell ref="A47:F47"/>
    <mergeCell ref="B10:I10"/>
    <mergeCell ref="A29:I29"/>
    <mergeCell ref="A14:G14"/>
    <mergeCell ref="A2:J2"/>
    <mergeCell ref="A17:B17"/>
    <mergeCell ref="C31:C32"/>
    <mergeCell ref="A35:B35"/>
    <mergeCell ref="E31:E32"/>
    <mergeCell ref="E38:E39"/>
    <mergeCell ref="A43:B43"/>
    <mergeCell ref="A41:B41"/>
    <mergeCell ref="A42:B42"/>
    <mergeCell ref="A38:B39"/>
    <mergeCell ref="C38:C39"/>
  </mergeCells>
  <phoneticPr fontId="8" type="noConversion"/>
  <pageMargins left="0.23622047244094491" right="0.23622047244094491" top="0.27559055118110237" bottom="0.19685039370078741" header="0.23622047244094491" footer="0.19685039370078741"/>
  <pageSetup paperSize="9" orientation="portrait" r:id="rId1"/>
</worksheet>
</file>

<file path=xl/worksheets/sheet2.xml><?xml version="1.0" encoding="utf-8"?>
<worksheet xmlns="http://schemas.openxmlformats.org/spreadsheetml/2006/main" xmlns:r="http://schemas.openxmlformats.org/officeDocument/2006/relationships">
  <dimension ref="A1:J22"/>
  <sheetViews>
    <sheetView workbookViewId="0">
      <selection sqref="A1:J18"/>
    </sheetView>
  </sheetViews>
  <sheetFormatPr defaultRowHeight="15"/>
  <cols>
    <col min="4" max="4" width="18" customWidth="1"/>
  </cols>
  <sheetData>
    <row r="1" spans="1:10" ht="15" customHeight="1">
      <c r="A1" s="62" t="s">
        <v>29</v>
      </c>
      <c r="B1" s="62"/>
      <c r="C1" s="62"/>
      <c r="D1" s="62"/>
      <c r="E1" s="62"/>
      <c r="F1" s="62"/>
      <c r="G1" s="62"/>
      <c r="H1" s="62"/>
      <c r="I1" s="62"/>
      <c r="J1" s="62"/>
    </row>
    <row r="2" spans="1:10">
      <c r="A2" s="70" t="s">
        <v>42</v>
      </c>
      <c r="B2" s="70"/>
      <c r="C2" s="70"/>
      <c r="D2" s="70"/>
      <c r="E2" s="70"/>
      <c r="F2" s="70"/>
      <c r="G2" s="70"/>
      <c r="H2" s="70"/>
      <c r="I2" s="70"/>
      <c r="J2" s="70"/>
    </row>
    <row r="3" spans="1:10">
      <c r="A3" s="8" t="s">
        <v>56</v>
      </c>
    </row>
    <row r="4" spans="1:10">
      <c r="A4" s="8" t="s">
        <v>32</v>
      </c>
      <c r="E4" s="1">
        <v>174000</v>
      </c>
      <c r="F4" s="12" t="s">
        <v>26</v>
      </c>
      <c r="G4" s="12"/>
    </row>
    <row r="5" spans="1:10">
      <c r="A5" s="8" t="s">
        <v>33</v>
      </c>
      <c r="E5" s="1">
        <v>18000</v>
      </c>
      <c r="F5" s="12"/>
      <c r="G5" s="12"/>
    </row>
    <row r="6" spans="1:10">
      <c r="A6" s="8" t="s">
        <v>34</v>
      </c>
      <c r="E6" s="1">
        <v>98000</v>
      </c>
      <c r="F6" s="12"/>
      <c r="G6" s="12"/>
    </row>
    <row r="7" spans="1:10">
      <c r="A7" s="8" t="s">
        <v>35</v>
      </c>
      <c r="E7" s="1">
        <f>(E5+E6)*10%</f>
        <v>11600</v>
      </c>
      <c r="F7" s="12"/>
      <c r="G7" s="12"/>
    </row>
    <row r="8" spans="1:10">
      <c r="A8" t="s">
        <v>30</v>
      </c>
      <c r="F8" s="1">
        <v>780</v>
      </c>
      <c r="G8" s="12" t="s">
        <v>9</v>
      </c>
      <c r="H8" t="s">
        <v>10</v>
      </c>
    </row>
    <row r="9" spans="1:10" ht="22.5" customHeight="1">
      <c r="A9" t="s">
        <v>23</v>
      </c>
      <c r="F9" s="1">
        <v>1200</v>
      </c>
      <c r="G9" s="12" t="s">
        <v>9</v>
      </c>
    </row>
    <row r="10" spans="1:10" ht="42.75" customHeight="1">
      <c r="A10" s="11" t="s">
        <v>24</v>
      </c>
      <c r="B10" s="66" t="s">
        <v>43</v>
      </c>
      <c r="C10" s="66"/>
      <c r="D10" s="66"/>
      <c r="E10" s="66"/>
      <c r="F10" s="66"/>
      <c r="G10" s="66"/>
      <c r="H10" s="66"/>
      <c r="I10" s="66"/>
    </row>
    <row r="11" spans="1:10" ht="15" customHeight="1">
      <c r="A11" s="15" t="s">
        <v>12</v>
      </c>
      <c r="B11" s="12" t="s">
        <v>13</v>
      </c>
      <c r="C11" s="13"/>
      <c r="D11" s="13"/>
      <c r="E11" s="13"/>
      <c r="F11" s="13"/>
      <c r="G11" s="9"/>
      <c r="H11" s="10"/>
      <c r="I11" s="10"/>
    </row>
    <row r="12" spans="1:10">
      <c r="B12" s="12" t="s">
        <v>22</v>
      </c>
      <c r="C12" s="14">
        <v>0.15</v>
      </c>
      <c r="D12" s="12" t="s">
        <v>14</v>
      </c>
      <c r="E12" s="14">
        <v>0.3</v>
      </c>
      <c r="F12" s="12" t="s">
        <v>15</v>
      </c>
    </row>
    <row r="13" spans="1:10" ht="14.25" customHeight="1">
      <c r="B13" s="12" t="s">
        <v>16</v>
      </c>
      <c r="C13" s="12">
        <v>200</v>
      </c>
      <c r="D13" s="12" t="s">
        <v>9</v>
      </c>
      <c r="E13" s="12"/>
      <c r="F13" s="12"/>
    </row>
    <row r="14" spans="1:10">
      <c r="A14" s="8"/>
      <c r="E14" s="1"/>
      <c r="F14" s="12"/>
      <c r="G14" s="12"/>
    </row>
    <row r="15" spans="1:10">
      <c r="A15" s="8"/>
      <c r="E15" s="1"/>
      <c r="F15" s="12"/>
      <c r="G15" s="12"/>
    </row>
    <row r="16" spans="1:10">
      <c r="F16" s="1"/>
      <c r="G16" s="12"/>
    </row>
    <row r="17" spans="1:9">
      <c r="F17" s="1"/>
      <c r="G17" s="12"/>
    </row>
    <row r="18" spans="1:9" ht="54.75" customHeight="1">
      <c r="A18" s="11"/>
      <c r="B18" s="66"/>
      <c r="C18" s="66"/>
      <c r="D18" s="66"/>
      <c r="E18" s="66"/>
      <c r="F18" s="66"/>
      <c r="G18" s="66"/>
      <c r="H18" s="66"/>
      <c r="I18" s="66"/>
    </row>
    <row r="19" spans="1:9" ht="15" customHeight="1">
      <c r="A19" s="15"/>
      <c r="B19" s="12"/>
      <c r="C19" s="13"/>
      <c r="D19" s="13"/>
      <c r="E19" s="13"/>
      <c r="F19" s="13"/>
      <c r="G19" s="9"/>
      <c r="H19" s="10"/>
      <c r="I19" s="10"/>
    </row>
    <row r="20" spans="1:9">
      <c r="B20" s="12"/>
      <c r="C20" s="14"/>
      <c r="D20" s="12"/>
      <c r="E20" s="14"/>
      <c r="F20" s="12"/>
    </row>
    <row r="21" spans="1:9">
      <c r="B21" s="12"/>
      <c r="C21" s="12"/>
      <c r="D21" s="12"/>
      <c r="E21" s="12"/>
      <c r="F21" s="12"/>
    </row>
    <row r="22" spans="1:9">
      <c r="B22" s="12"/>
      <c r="C22" s="12"/>
      <c r="D22" s="12"/>
      <c r="E22" s="12"/>
      <c r="F22" s="12"/>
    </row>
  </sheetData>
  <mergeCells count="4">
    <mergeCell ref="B18:I18"/>
    <mergeCell ref="A1:J1"/>
    <mergeCell ref="A2:J2"/>
    <mergeCell ref="B10:I10"/>
  </mergeCells>
  <phoneticPr fontId="8"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honeticPr fontId="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1</vt:i4>
      </vt:variant>
    </vt:vector>
  </HeadingPairs>
  <TitlesOfParts>
    <vt:vector size="4" baseType="lpstr">
      <vt:lpstr>Φύλλο1</vt:lpstr>
      <vt:lpstr>Φύλλο2</vt:lpstr>
      <vt:lpstr>Φύλλο3</vt:lpstr>
      <vt:lpstr>Φύλλο1!Print_Area</vt:lpstr>
    </vt:vector>
  </TitlesOfParts>
  <Company>Acer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user</cp:lastModifiedBy>
  <cp:lastPrinted>2018-12-03T12:26:19Z</cp:lastPrinted>
  <dcterms:created xsi:type="dcterms:W3CDTF">2012-04-05T09:18:33Z</dcterms:created>
  <dcterms:modified xsi:type="dcterms:W3CDTF">2018-12-13T12:53:09Z</dcterms:modified>
</cp:coreProperties>
</file>