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MU_docs\Υπολογιστική ρευστομηχανική\Χειμερινό 2024-25\Διαλέξεις\"/>
    </mc:Choice>
  </mc:AlternateContent>
  <xr:revisionPtr revIDLastSave="0" documentId="13_ncr:1_{A73226DE-F5E7-40EB-AE0A-939E826E7B98}" xr6:coauthVersionLast="47" xr6:coauthVersionMax="47" xr10:uidLastSave="{00000000-0000-0000-0000-000000000000}"/>
  <bookViews>
    <workbookView xWindow="-108" yWindow="-108" windowWidth="23256" windowHeight="12456" activeTab="2" xr2:uid="{4787A7A5-FCDF-4320-B1AE-3D8C4EDB99B7}"/>
  </bookViews>
  <sheets>
    <sheet name="είσοδος" sheetId="1" r:id="rId1"/>
    <sheet name="y+" sheetId="2" r:id="rId2"/>
    <sheet name="σύγκριση με πειραματικά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4" i="3" l="1"/>
  <c r="M27" i="3"/>
  <c r="L27" i="3"/>
  <c r="J5" i="3"/>
  <c r="J6" i="3"/>
  <c r="B13" i="2"/>
  <c r="J23" i="1"/>
  <c r="J22" i="1"/>
  <c r="H5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H6" i="3"/>
  <c r="H7" i="3"/>
  <c r="H8" i="3"/>
  <c r="K27" i="3" s="1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J16" i="3" l="1"/>
  <c r="J7" i="3"/>
  <c r="J11" i="3"/>
  <c r="D6" i="3"/>
  <c r="J21" i="3" s="1"/>
  <c r="D7" i="3"/>
  <c r="J20" i="3" s="1"/>
  <c r="D8" i="3"/>
  <c r="J19" i="3" s="1"/>
  <c r="L41" i="3" s="1"/>
  <c r="D9" i="3"/>
  <c r="J18" i="3" s="1"/>
  <c r="L40" i="3" s="1"/>
  <c r="D10" i="3"/>
  <c r="J17" i="3" s="1"/>
  <c r="L39" i="3" s="1"/>
  <c r="D11" i="3"/>
  <c r="D12" i="3"/>
  <c r="D13" i="3"/>
  <c r="D14" i="3"/>
  <c r="D15" i="3"/>
  <c r="D16" i="3"/>
  <c r="J15" i="3" s="1"/>
  <c r="D17" i="3"/>
  <c r="D18" i="3"/>
  <c r="D19" i="3"/>
  <c r="D20" i="3"/>
  <c r="J14" i="3" s="1"/>
  <c r="D21" i="3"/>
  <c r="D22" i="3"/>
  <c r="D23" i="3"/>
  <c r="D24" i="3"/>
  <c r="D25" i="3"/>
  <c r="J13" i="3" s="1"/>
  <c r="D26" i="3"/>
  <c r="D27" i="3"/>
  <c r="D28" i="3"/>
  <c r="D29" i="3"/>
  <c r="D30" i="3"/>
  <c r="J12" i="3" s="1"/>
  <c r="D31" i="3"/>
  <c r="D32" i="3"/>
  <c r="D33" i="3"/>
  <c r="D34" i="3"/>
  <c r="D35" i="3"/>
  <c r="D36" i="3"/>
  <c r="D37" i="3"/>
  <c r="D38" i="3"/>
  <c r="D39" i="3"/>
  <c r="D40" i="3"/>
  <c r="J10" i="3" s="1"/>
  <c r="L32" i="3" s="1"/>
  <c r="D41" i="3"/>
  <c r="D42" i="3"/>
  <c r="D43" i="3"/>
  <c r="D44" i="3"/>
  <c r="D45" i="3"/>
  <c r="J9" i="3" s="1"/>
  <c r="L31" i="3" s="1"/>
  <c r="D46" i="3"/>
  <c r="D47" i="3"/>
  <c r="D48" i="3"/>
  <c r="D49" i="3"/>
  <c r="D50" i="3"/>
  <c r="J8" i="3" s="1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5" i="3"/>
  <c r="J22" i="3" s="1"/>
  <c r="L28" i="3" l="1"/>
  <c r="K6" i="3"/>
  <c r="K55" i="3"/>
  <c r="K14" i="3"/>
  <c r="L36" i="3"/>
  <c r="K63" i="3"/>
  <c r="L37" i="3"/>
  <c r="K15" i="3"/>
  <c r="K64" i="3"/>
  <c r="K71" i="3"/>
  <c r="L44" i="3"/>
  <c r="K22" i="3"/>
  <c r="L35" i="3"/>
  <c r="K62" i="3"/>
  <c r="K13" i="3"/>
  <c r="K70" i="3"/>
  <c r="L43" i="3"/>
  <c r="K21" i="3"/>
  <c r="L30" i="3"/>
  <c r="K8" i="3"/>
  <c r="K57" i="3"/>
  <c r="K58" i="3"/>
  <c r="K20" i="3"/>
  <c r="L42" i="3"/>
  <c r="K59" i="3"/>
  <c r="L33" i="3"/>
  <c r="K60" i="3"/>
  <c r="J23" i="3"/>
  <c r="K18" i="3"/>
  <c r="K12" i="3"/>
  <c r="K61" i="3"/>
  <c r="L34" i="3"/>
  <c r="K54" i="3"/>
  <c r="K5" i="3"/>
  <c r="L38" i="3"/>
  <c r="K16" i="3"/>
  <c r="K69" i="3"/>
  <c r="K10" i="3"/>
  <c r="K17" i="3"/>
  <c r="K19" i="3"/>
  <c r="K67" i="3"/>
  <c r="L29" i="3"/>
  <c r="K7" i="3"/>
  <c r="K65" i="3"/>
  <c r="K68" i="3"/>
  <c r="K9" i="3"/>
  <c r="K11" i="3"/>
  <c r="K56" i="3"/>
  <c r="K66" i="3"/>
  <c r="B11" i="2"/>
  <c r="B10" i="2"/>
  <c r="J24" i="1"/>
  <c r="D7" i="1"/>
  <c r="D8" i="1"/>
  <c r="D11" i="1"/>
  <c r="D15" i="1"/>
  <c r="D16" i="1"/>
  <c r="D19" i="1"/>
  <c r="B5" i="1"/>
  <c r="D5" i="1" s="1"/>
  <c r="B6" i="1"/>
  <c r="D6" i="1" s="1"/>
  <c r="B7" i="1"/>
  <c r="B8" i="1"/>
  <c r="B9" i="1"/>
  <c r="D9" i="1" s="1"/>
  <c r="B10" i="1"/>
  <c r="D10" i="1" s="1"/>
  <c r="B11" i="1"/>
  <c r="B12" i="1"/>
  <c r="D12" i="1" s="1"/>
  <c r="B13" i="1"/>
  <c r="D13" i="1" s="1"/>
  <c r="B14" i="1"/>
  <c r="D14" i="1" s="1"/>
  <c r="B15" i="1"/>
  <c r="B16" i="1"/>
  <c r="B17" i="1"/>
  <c r="D17" i="1" s="1"/>
  <c r="B18" i="1"/>
  <c r="D18" i="1" s="1"/>
  <c r="B19" i="1"/>
  <c r="B20" i="1"/>
  <c r="D20" i="1" s="1"/>
  <c r="B21" i="1"/>
  <c r="D21" i="1" s="1"/>
  <c r="B22" i="1"/>
  <c r="D22" i="1" s="1"/>
  <c r="B4" i="1"/>
  <c r="D4" i="1" s="1"/>
  <c r="L45" i="3" l="1"/>
  <c r="K23" i="3"/>
  <c r="K72" i="3"/>
  <c r="I49" i="3"/>
</calcChain>
</file>

<file path=xl/sharedStrings.xml><?xml version="1.0" encoding="utf-8"?>
<sst xmlns="http://schemas.openxmlformats.org/spreadsheetml/2006/main" count="56" uniqueCount="53">
  <si>
    <t>U/Uref</t>
  </si>
  <si>
    <t>Height (m)</t>
  </si>
  <si>
    <t>U(m/s)</t>
  </si>
  <si>
    <t>Uref (m/s)</t>
  </si>
  <si>
    <t>Uexp(m/s)</t>
  </si>
  <si>
    <t>u*/κ</t>
  </si>
  <si>
    <t>(u*/κ)lnz0</t>
  </si>
  <si>
    <t>lnz0</t>
  </si>
  <si>
    <t>z0 (m)</t>
  </si>
  <si>
    <t>κ</t>
  </si>
  <si>
    <t>σταθ. Von Karman</t>
  </si>
  <si>
    <t>Άλλα δεδομένα</t>
  </si>
  <si>
    <t>Πάχος οριακού στρώματος</t>
  </si>
  <si>
    <t>δ (m)</t>
  </si>
  <si>
    <t>Ταχύτητα αναφοράς (ταχύτητα στο ύψος δ)</t>
  </si>
  <si>
    <t>Ένταση της τύρβης στην είσοδο</t>
  </si>
  <si>
    <t>Tu(%)</t>
  </si>
  <si>
    <t>u*(m/s)</t>
  </si>
  <si>
    <t xml:space="preserve">Μέγιστο επιτρεπτό ύψος κελιού κοντά στο τοίχωμα </t>
  </si>
  <si>
    <t>για να δουλεύουν σωστά οι συναρτήσεις τοίχου</t>
  </si>
  <si>
    <t>Ρευστό: Αέρας</t>
  </si>
  <si>
    <t>Ιδιότητες</t>
  </si>
  <si>
    <t>ρ (kg/m3)</t>
  </si>
  <si>
    <t>μ (Pa*s)</t>
  </si>
  <si>
    <t>U*(m/s)</t>
  </si>
  <si>
    <t>y+</t>
  </si>
  <si>
    <t>y(m)
Απόσταση από 
πλάκα</t>
  </si>
  <si>
    <t>Θέση: pos6</t>
  </si>
  <si>
    <t>Επίδειξη οριζόντιας συνιστώσας ταχύτητας εντός του κτιριακού μοντέλου</t>
  </si>
  <si>
    <t>Υπολογιστικά αποτελέσματα</t>
  </si>
  <si>
    <t>Ux (m/s)</t>
  </si>
  <si>
    <t>Ux/Uref</t>
  </si>
  <si>
    <t>k-ε μοντέλο</t>
  </si>
  <si>
    <t>Μετρήσεις</t>
  </si>
  <si>
    <t>Υπολογισμός σφάλματος</t>
  </si>
  <si>
    <t>height
experiment (m)</t>
  </si>
  <si>
    <t>Measurement</t>
  </si>
  <si>
    <t>Model</t>
  </si>
  <si>
    <t>B. Μέσο απόλυτο σφάλμα (Mean Absolute Error)</t>
  </si>
  <si>
    <t>Α. Τοπικό απόλυτο σφάλμα στις θέσεις των πειραματικών δεδομένων</t>
  </si>
  <si>
    <t>Αριθμός παρατηρήσεων</t>
  </si>
  <si>
    <t>n</t>
  </si>
  <si>
    <t>MAE</t>
  </si>
  <si>
    <t>Αριθμητής</t>
  </si>
  <si>
    <t>Θέλουμε ΜΑΕ-&gt;0</t>
  </si>
  <si>
    <t>Γ. Δείκτης R2 (Στατιστικός δείκτης που συνδυάζει ακρίβεια και τάση)</t>
  </si>
  <si>
    <t>R2</t>
  </si>
  <si>
    <t>Θέλουμε R2-&gt;1</t>
  </si>
  <si>
    <t>Absolute
error (%)</t>
  </si>
  <si>
    <t>Δ. RMSE</t>
  </si>
  <si>
    <t>RMSE</t>
  </si>
  <si>
    <t>πειραματικά στη θέση pos1</t>
  </si>
  <si>
    <t>(yexp-ypred)^2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</si>
</sst>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  <charset val="161"/>
    </font>
    <font>
      <i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2" fillId="0" borderId="0" xfId="1"/>
    <xf numFmtId="11" fontId="2" fillId="0" borderId="0" xfId="1" applyNumberFormat="1"/>
    <xf numFmtId="11" fontId="0" fillId="0" borderId="0" xfId="0" applyNumberFormat="1"/>
    <xf numFmtId="10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3" fillId="0" borderId="0" xfId="0" applyFont="1"/>
  </cellXfs>
  <cellStyles count="2">
    <cellStyle name="Κανονικό" xfId="0" builtinId="0"/>
    <cellStyle name="Κανονικό 2" xfId="1" xr:uid="{CA24075B-4C6F-47B5-81C1-1F73CA05C8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είσοδος!$D$3</c:f>
              <c:strCache>
                <c:ptCount val="1"/>
                <c:pt idx="0">
                  <c:v>Uexp(m/s)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9.5820866141732339E-2"/>
                  <c:y val="0.2435473170020414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</c:trendlineLbl>
          </c:trendline>
          <c:xVal>
            <c:numRef>
              <c:f>είσοδος!$C$4:$C$22</c:f>
              <c:numCache>
                <c:formatCode>0.00E+00</c:formatCode>
                <c:ptCount val="19"/>
                <c:pt idx="0">
                  <c:v>7.9369999999999996E-3</c:v>
                </c:pt>
                <c:pt idx="1">
                  <c:v>2.579E-2</c:v>
                </c:pt>
                <c:pt idx="2">
                  <c:v>4.7620000000000003E-2</c:v>
                </c:pt>
                <c:pt idx="3">
                  <c:v>7.3410000000000003E-2</c:v>
                </c:pt>
                <c:pt idx="4">
                  <c:v>9.7220000000000001E-2</c:v>
                </c:pt>
                <c:pt idx="5">
                  <c:v>0.123</c:v>
                </c:pt>
                <c:pt idx="6">
                  <c:v>0.14879999999999999</c:v>
                </c:pt>
                <c:pt idx="7">
                  <c:v>0.17660000000000001</c:v>
                </c:pt>
                <c:pt idx="8">
                  <c:v>0.20039999999999999</c:v>
                </c:pt>
                <c:pt idx="9">
                  <c:v>0.22220000000000001</c:v>
                </c:pt>
                <c:pt idx="10">
                  <c:v>0.252</c:v>
                </c:pt>
                <c:pt idx="11">
                  <c:v>0.27779999999999999</c:v>
                </c:pt>
                <c:pt idx="12">
                  <c:v>0.29759999999999998</c:v>
                </c:pt>
                <c:pt idx="13">
                  <c:v>0.32540000000000002</c:v>
                </c:pt>
                <c:pt idx="14">
                  <c:v>0.35120000000000001</c:v>
                </c:pt>
                <c:pt idx="15">
                  <c:v>0.377</c:v>
                </c:pt>
                <c:pt idx="16">
                  <c:v>0.40079999999999999</c:v>
                </c:pt>
                <c:pt idx="17">
                  <c:v>0.45240000000000002</c:v>
                </c:pt>
                <c:pt idx="18">
                  <c:v>0.5</c:v>
                </c:pt>
              </c:numCache>
            </c:numRef>
          </c:xVal>
          <c:yVal>
            <c:numRef>
              <c:f>είσοδος!$D$4:$D$22</c:f>
              <c:numCache>
                <c:formatCode>General</c:formatCode>
                <c:ptCount val="19"/>
                <c:pt idx="0">
                  <c:v>2.8572000000000002</c:v>
                </c:pt>
                <c:pt idx="1">
                  <c:v>4.4064000000000005</c:v>
                </c:pt>
                <c:pt idx="2">
                  <c:v>5.7779999999999996</c:v>
                </c:pt>
                <c:pt idx="3">
                  <c:v>6.911999999999999</c:v>
                </c:pt>
                <c:pt idx="4">
                  <c:v>7.9260000000000002</c:v>
                </c:pt>
                <c:pt idx="5">
                  <c:v>8.8211999999999993</c:v>
                </c:pt>
                <c:pt idx="6">
                  <c:v>9.122399999999999</c:v>
                </c:pt>
                <c:pt idx="7">
                  <c:v>9.5424000000000007</c:v>
                </c:pt>
                <c:pt idx="8">
                  <c:v>9.9011999999999993</c:v>
                </c:pt>
                <c:pt idx="9">
                  <c:v>10.261199999999999</c:v>
                </c:pt>
                <c:pt idx="10">
                  <c:v>10.4436</c:v>
                </c:pt>
                <c:pt idx="11">
                  <c:v>10.506</c:v>
                </c:pt>
                <c:pt idx="12">
                  <c:v>10.866</c:v>
                </c:pt>
                <c:pt idx="13">
                  <c:v>11.0472</c:v>
                </c:pt>
                <c:pt idx="14">
                  <c:v>11.3484</c:v>
                </c:pt>
                <c:pt idx="15">
                  <c:v>11.4108</c:v>
                </c:pt>
                <c:pt idx="16">
                  <c:v>11.710799999999999</c:v>
                </c:pt>
                <c:pt idx="17">
                  <c:v>11.835599999999999</c:v>
                </c:pt>
                <c:pt idx="18">
                  <c:v>12.024000000000001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3E-4A6B-8477-3536206AC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684143"/>
        <c:axId val="470143631"/>
      </c:scatterChart>
      <c:valAx>
        <c:axId val="10426841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Height</a:t>
                </a:r>
                <a:r>
                  <a:rPr lang="en-US" baseline="0"/>
                  <a:t> (m)</a:t>
                </a:r>
                <a:endParaRPr lang="el-G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70143631"/>
        <c:crosses val="autoZero"/>
        <c:crossBetween val="midCat"/>
      </c:valAx>
      <c:valAx>
        <c:axId val="470143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 (m/s)</a:t>
                </a:r>
                <a:endParaRPr lang="el-G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0426841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'σύγκριση με πειραματικά'!$E$4</c:f>
              <c:strCache>
                <c:ptCount val="1"/>
                <c:pt idx="0">
                  <c:v>k-ε μοντέλο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'σύγκριση με πειραματικά'!$D$5:$D$86</c:f>
              <c:numCache>
                <c:formatCode>General</c:formatCode>
                <c:ptCount val="82"/>
                <c:pt idx="0">
                  <c:v>1.0332666666666668</c:v>
                </c:pt>
                <c:pt idx="1">
                  <c:v>1.014025</c:v>
                </c:pt>
                <c:pt idx="2">
                  <c:v>0.99667500000000009</c:v>
                </c:pt>
                <c:pt idx="3">
                  <c:v>0.97450833333333342</c:v>
                </c:pt>
                <c:pt idx="4">
                  <c:v>0.9333999999999999</c:v>
                </c:pt>
                <c:pt idx="5">
                  <c:v>0.85345833333333332</c:v>
                </c:pt>
                <c:pt idx="6">
                  <c:v>0.71822083333333342</c:v>
                </c:pt>
                <c:pt idx="7">
                  <c:v>0.54520833333333341</c:v>
                </c:pt>
                <c:pt idx="8">
                  <c:v>0.39364583333333331</c:v>
                </c:pt>
                <c:pt idx="9">
                  <c:v>0.29862583333333331</c:v>
                </c:pt>
                <c:pt idx="10">
                  <c:v>0.16807916666666667</c:v>
                </c:pt>
                <c:pt idx="11">
                  <c:v>0</c:v>
                </c:pt>
                <c:pt idx="12">
                  <c:v>0</c:v>
                </c:pt>
                <c:pt idx="13">
                  <c:v>-0.18181666666666665</c:v>
                </c:pt>
                <c:pt idx="14">
                  <c:v>-0.18111666666666668</c:v>
                </c:pt>
                <c:pt idx="15">
                  <c:v>-0.17912500000000001</c:v>
                </c:pt>
                <c:pt idx="16">
                  <c:v>-0.17658083333333333</c:v>
                </c:pt>
                <c:pt idx="17">
                  <c:v>-0.173785</c:v>
                </c:pt>
                <c:pt idx="18">
                  <c:v>-0.17086833333333332</c:v>
                </c:pt>
                <c:pt idx="19">
                  <c:v>-0.16790166666666664</c:v>
                </c:pt>
                <c:pt idx="20">
                  <c:v>-0.16492083333333332</c:v>
                </c:pt>
                <c:pt idx="21">
                  <c:v>-0.16194</c:v>
                </c:pt>
                <c:pt idx="22">
                  <c:v>-0.15895499999999999</c:v>
                </c:pt>
                <c:pt idx="23">
                  <c:v>-0.15593916666666666</c:v>
                </c:pt>
                <c:pt idx="24">
                  <c:v>-0.15285083333333332</c:v>
                </c:pt>
                <c:pt idx="25">
                  <c:v>-0.14963083333333335</c:v>
                </c:pt>
                <c:pt idx="26">
                  <c:v>-0.14620750000000002</c:v>
                </c:pt>
                <c:pt idx="27">
                  <c:v>-0.14250416666666668</c:v>
                </c:pt>
                <c:pt idx="28">
                  <c:v>-0.13844083333333332</c:v>
                </c:pt>
                <c:pt idx="29">
                  <c:v>-0.13393416666666666</c:v>
                </c:pt>
                <c:pt idx="30">
                  <c:v>-0.12891250000000001</c:v>
                </c:pt>
                <c:pt idx="31">
                  <c:v>-0.12331249999999999</c:v>
                </c:pt>
                <c:pt idx="32">
                  <c:v>-0.11707333333333332</c:v>
                </c:pt>
                <c:pt idx="33">
                  <c:v>-0.1101125</c:v>
                </c:pt>
                <c:pt idx="34">
                  <c:v>-0.10231</c:v>
                </c:pt>
                <c:pt idx="35">
                  <c:v>-9.34725E-2</c:v>
                </c:pt>
                <c:pt idx="36">
                  <c:v>-8.3251666666666668E-2</c:v>
                </c:pt>
                <c:pt idx="37">
                  <c:v>-7.0940666666666666E-2</c:v>
                </c:pt>
                <c:pt idx="38">
                  <c:v>-5.559108333333334E-2</c:v>
                </c:pt>
                <c:pt idx="39">
                  <c:v>-3.5628750000000001E-2</c:v>
                </c:pt>
                <c:pt idx="40">
                  <c:v>-9.0308333333333334E-3</c:v>
                </c:pt>
                <c:pt idx="41">
                  <c:v>2.6185166666666666E-2</c:v>
                </c:pt>
                <c:pt idx="42">
                  <c:v>7.0985916666666662E-2</c:v>
                </c:pt>
                <c:pt idx="43">
                  <c:v>0.12457499999999999</c:v>
                </c:pt>
                <c:pt idx="44">
                  <c:v>0.18443916666666668</c:v>
                </c:pt>
                <c:pt idx="45">
                  <c:v>0.24695750000000002</c:v>
                </c:pt>
                <c:pt idx="46">
                  <c:v>0.308195</c:v>
                </c:pt>
                <c:pt idx="47">
                  <c:v>0.36461250000000001</c:v>
                </c:pt>
                <c:pt idx="48">
                  <c:v>0.41358249999999996</c:v>
                </c:pt>
                <c:pt idx="49">
                  <c:v>0.45367333333333332</c:v>
                </c:pt>
                <c:pt idx="50">
                  <c:v>0.48463499999999998</c:v>
                </c:pt>
                <c:pt idx="51">
                  <c:v>0.50714166666666671</c:v>
                </c:pt>
                <c:pt idx="52">
                  <c:v>0.52240416666666667</c:v>
                </c:pt>
                <c:pt idx="53">
                  <c:v>0.53181833333333339</c:v>
                </c:pt>
                <c:pt idx="54">
                  <c:v>0.53673916666666666</c:v>
                </c:pt>
                <c:pt idx="55">
                  <c:v>0.53835500000000003</c:v>
                </c:pt>
                <c:pt idx="56">
                  <c:v>0.5376333333333333</c:v>
                </c:pt>
                <c:pt idx="57">
                  <c:v>0.53532416666666671</c:v>
                </c:pt>
                <c:pt idx="58">
                  <c:v>0.53193916666666674</c:v>
                </c:pt>
                <c:pt idx="59">
                  <c:v>0.52777916666666669</c:v>
                </c:pt>
                <c:pt idx="60">
                  <c:v>0.50496249999999998</c:v>
                </c:pt>
                <c:pt idx="61">
                  <c:v>0</c:v>
                </c:pt>
                <c:pt idx="63" formatCode="0.00E+00">
                  <c:v>0.69159999999999999</c:v>
                </c:pt>
                <c:pt idx="64" formatCode="0.00E+00">
                  <c:v>0.65980000000000005</c:v>
                </c:pt>
                <c:pt idx="65" formatCode="0.00E+00">
                  <c:v>0.53269999999999995</c:v>
                </c:pt>
                <c:pt idx="66" formatCode="0.00E+00">
                  <c:v>0.2944</c:v>
                </c:pt>
                <c:pt idx="67" formatCode="0.00E+00">
                  <c:v>8.4110000000000001E-3</c:v>
                </c:pt>
                <c:pt idx="68" formatCode="0.00E+00">
                  <c:v>-8.6919999999999997E-2</c:v>
                </c:pt>
                <c:pt idx="69" formatCode="0.00E+00">
                  <c:v>-0.15049999999999999</c:v>
                </c:pt>
                <c:pt idx="70" formatCode="0.00E+00">
                  <c:v>-0.15049999999999999</c:v>
                </c:pt>
                <c:pt idx="71" formatCode="0.00E+00">
                  <c:v>-0.1981</c:v>
                </c:pt>
                <c:pt idx="72" formatCode="0.00E+00">
                  <c:v>-0.30930000000000002</c:v>
                </c:pt>
                <c:pt idx="73" formatCode="0.00E+00">
                  <c:v>-7.4770000000000001E-3</c:v>
                </c:pt>
                <c:pt idx="74" formatCode="0.00E+00">
                  <c:v>4.0189999999999997E-2</c:v>
                </c:pt>
                <c:pt idx="75" formatCode="0.00E+00">
                  <c:v>0.86639999999999995</c:v>
                </c:pt>
                <c:pt idx="76" formatCode="0.00E+00">
                  <c:v>1.105</c:v>
                </c:pt>
                <c:pt idx="77" formatCode="0.00E+00">
                  <c:v>1.089</c:v>
                </c:pt>
                <c:pt idx="78" formatCode="0.00E+00">
                  <c:v>1.089</c:v>
                </c:pt>
                <c:pt idx="79" formatCode="0.00E+00">
                  <c:v>1.073</c:v>
                </c:pt>
                <c:pt idx="80" formatCode="0.00E+00">
                  <c:v>1.073</c:v>
                </c:pt>
                <c:pt idx="81" formatCode="0.00E+00">
                  <c:v>1.073</c:v>
                </c:pt>
              </c:numCache>
            </c:numRef>
          </c:xVal>
          <c:yVal>
            <c:numRef>
              <c:f>'σύγκριση με πειραματικά'!$E$5:$E$86</c:f>
              <c:numCache>
                <c:formatCode>General</c:formatCode>
                <c:ptCount val="82"/>
                <c:pt idx="0">
                  <c:v>0.503807</c:v>
                </c:pt>
                <c:pt idx="1">
                  <c:v>0.441942</c:v>
                </c:pt>
                <c:pt idx="2">
                  <c:v>0.39430500000000002</c:v>
                </c:pt>
                <c:pt idx="3">
                  <c:v>0.35762500000000003</c:v>
                </c:pt>
                <c:pt idx="4">
                  <c:v>0.32938099999999998</c:v>
                </c:pt>
                <c:pt idx="5">
                  <c:v>0.30763299999999999</c:v>
                </c:pt>
                <c:pt idx="6">
                  <c:v>0.29088700000000001</c:v>
                </c:pt>
                <c:pt idx="7">
                  <c:v>0.27799299999999999</c:v>
                </c:pt>
                <c:pt idx="8">
                  <c:v>0.26806400000000002</c:v>
                </c:pt>
                <c:pt idx="9">
                  <c:v>0.26041900000000001</c:v>
                </c:pt>
                <c:pt idx="10">
                  <c:v>0.25453300000000001</c:v>
                </c:pt>
                <c:pt idx="11">
                  <c:v>0.25</c:v>
                </c:pt>
                <c:pt idx="12">
                  <c:v>0.24399999999999999</c:v>
                </c:pt>
                <c:pt idx="13">
                  <c:v>0.239042</c:v>
                </c:pt>
                <c:pt idx="14">
                  <c:v>0.23408300000000001</c:v>
                </c:pt>
                <c:pt idx="15">
                  <c:v>0.229125</c:v>
                </c:pt>
                <c:pt idx="16">
                  <c:v>0.22416700000000001</c:v>
                </c:pt>
                <c:pt idx="17">
                  <c:v>0.21920799999999999</c:v>
                </c:pt>
                <c:pt idx="18">
                  <c:v>0.21425</c:v>
                </c:pt>
                <c:pt idx="19">
                  <c:v>0.20929200000000001</c:v>
                </c:pt>
                <c:pt idx="20">
                  <c:v>0.20433299999999999</c:v>
                </c:pt>
                <c:pt idx="21">
                  <c:v>0.199375</c:v>
                </c:pt>
                <c:pt idx="22">
                  <c:v>0.19441700000000001</c:v>
                </c:pt>
                <c:pt idx="23">
                  <c:v>0.18945799999999999</c:v>
                </c:pt>
                <c:pt idx="24">
                  <c:v>0.1845</c:v>
                </c:pt>
                <c:pt idx="25">
                  <c:v>0.17954200000000001</c:v>
                </c:pt>
                <c:pt idx="26">
                  <c:v>0.17458299999999999</c:v>
                </c:pt>
                <c:pt idx="27">
                  <c:v>0.169625</c:v>
                </c:pt>
                <c:pt idx="28">
                  <c:v>0.16466700000000001</c:v>
                </c:pt>
                <c:pt idx="29">
                  <c:v>0.15970799999999999</c:v>
                </c:pt>
                <c:pt idx="30">
                  <c:v>0.15475</c:v>
                </c:pt>
                <c:pt idx="31">
                  <c:v>0.14979200000000001</c:v>
                </c:pt>
                <c:pt idx="32">
                  <c:v>0.14483299999999999</c:v>
                </c:pt>
                <c:pt idx="33">
                  <c:v>0.139875</c:v>
                </c:pt>
                <c:pt idx="34">
                  <c:v>0.13491700000000001</c:v>
                </c:pt>
                <c:pt idx="35">
                  <c:v>0.12995799999999999</c:v>
                </c:pt>
                <c:pt idx="36">
                  <c:v>0.125</c:v>
                </c:pt>
                <c:pt idx="37">
                  <c:v>0.12</c:v>
                </c:pt>
                <c:pt idx="38">
                  <c:v>0.115</c:v>
                </c:pt>
                <c:pt idx="39">
                  <c:v>0.11</c:v>
                </c:pt>
                <c:pt idx="40">
                  <c:v>0.105</c:v>
                </c:pt>
                <c:pt idx="41">
                  <c:v>0.1</c:v>
                </c:pt>
                <c:pt idx="42">
                  <c:v>9.5000000000000001E-2</c:v>
                </c:pt>
                <c:pt idx="43">
                  <c:v>0.09</c:v>
                </c:pt>
                <c:pt idx="44">
                  <c:v>8.5000000000000006E-2</c:v>
                </c:pt>
                <c:pt idx="45">
                  <c:v>0.08</c:v>
                </c:pt>
                <c:pt idx="46">
                  <c:v>7.4999999999999997E-2</c:v>
                </c:pt>
                <c:pt idx="47">
                  <c:v>7.0000000000000007E-2</c:v>
                </c:pt>
                <c:pt idx="48">
                  <c:v>6.5000000000000002E-2</c:v>
                </c:pt>
                <c:pt idx="49">
                  <c:v>0.06</c:v>
                </c:pt>
                <c:pt idx="50">
                  <c:v>5.5E-2</c:v>
                </c:pt>
                <c:pt idx="51">
                  <c:v>0.05</c:v>
                </c:pt>
                <c:pt idx="52">
                  <c:v>4.4999999999999998E-2</c:v>
                </c:pt>
                <c:pt idx="53">
                  <c:v>0.04</c:v>
                </c:pt>
                <c:pt idx="54">
                  <c:v>3.5000000000000003E-2</c:v>
                </c:pt>
                <c:pt idx="55">
                  <c:v>0.03</c:v>
                </c:pt>
                <c:pt idx="56">
                  <c:v>2.5000000000000001E-2</c:v>
                </c:pt>
                <c:pt idx="57">
                  <c:v>0.02</c:v>
                </c:pt>
                <c:pt idx="58">
                  <c:v>1.4999999999999999E-2</c:v>
                </c:pt>
                <c:pt idx="59">
                  <c:v>0.01</c:v>
                </c:pt>
                <c:pt idx="60">
                  <c:v>5.0000000000000001E-3</c:v>
                </c:pt>
                <c:pt idx="6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D7-4A7C-B176-BE300285D487}"/>
            </c:ext>
          </c:extLst>
        </c:ser>
        <c:ser>
          <c:idx val="1"/>
          <c:order val="1"/>
          <c:tx>
            <c:strRef>
              <c:f>'σύγκριση με πειραματικά'!$F$4</c:f>
              <c:strCache>
                <c:ptCount val="1"/>
                <c:pt idx="0">
                  <c:v>Μετρήσεις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'σύγκριση με πειραματικά'!$D$5:$D$86</c:f>
              <c:numCache>
                <c:formatCode>General</c:formatCode>
                <c:ptCount val="82"/>
                <c:pt idx="0">
                  <c:v>1.0332666666666668</c:v>
                </c:pt>
                <c:pt idx="1">
                  <c:v>1.014025</c:v>
                </c:pt>
                <c:pt idx="2">
                  <c:v>0.99667500000000009</c:v>
                </c:pt>
                <c:pt idx="3">
                  <c:v>0.97450833333333342</c:v>
                </c:pt>
                <c:pt idx="4">
                  <c:v>0.9333999999999999</c:v>
                </c:pt>
                <c:pt idx="5">
                  <c:v>0.85345833333333332</c:v>
                </c:pt>
                <c:pt idx="6">
                  <c:v>0.71822083333333342</c:v>
                </c:pt>
                <c:pt idx="7">
                  <c:v>0.54520833333333341</c:v>
                </c:pt>
                <c:pt idx="8">
                  <c:v>0.39364583333333331</c:v>
                </c:pt>
                <c:pt idx="9">
                  <c:v>0.29862583333333331</c:v>
                </c:pt>
                <c:pt idx="10">
                  <c:v>0.16807916666666667</c:v>
                </c:pt>
                <c:pt idx="11">
                  <c:v>0</c:v>
                </c:pt>
                <c:pt idx="12">
                  <c:v>0</c:v>
                </c:pt>
                <c:pt idx="13">
                  <c:v>-0.18181666666666665</c:v>
                </c:pt>
                <c:pt idx="14">
                  <c:v>-0.18111666666666668</c:v>
                </c:pt>
                <c:pt idx="15">
                  <c:v>-0.17912500000000001</c:v>
                </c:pt>
                <c:pt idx="16">
                  <c:v>-0.17658083333333333</c:v>
                </c:pt>
                <c:pt idx="17">
                  <c:v>-0.173785</c:v>
                </c:pt>
                <c:pt idx="18">
                  <c:v>-0.17086833333333332</c:v>
                </c:pt>
                <c:pt idx="19">
                  <c:v>-0.16790166666666664</c:v>
                </c:pt>
                <c:pt idx="20">
                  <c:v>-0.16492083333333332</c:v>
                </c:pt>
                <c:pt idx="21">
                  <c:v>-0.16194</c:v>
                </c:pt>
                <c:pt idx="22">
                  <c:v>-0.15895499999999999</c:v>
                </c:pt>
                <c:pt idx="23">
                  <c:v>-0.15593916666666666</c:v>
                </c:pt>
                <c:pt idx="24">
                  <c:v>-0.15285083333333332</c:v>
                </c:pt>
                <c:pt idx="25">
                  <c:v>-0.14963083333333335</c:v>
                </c:pt>
                <c:pt idx="26">
                  <c:v>-0.14620750000000002</c:v>
                </c:pt>
                <c:pt idx="27">
                  <c:v>-0.14250416666666668</c:v>
                </c:pt>
                <c:pt idx="28">
                  <c:v>-0.13844083333333332</c:v>
                </c:pt>
                <c:pt idx="29">
                  <c:v>-0.13393416666666666</c:v>
                </c:pt>
                <c:pt idx="30">
                  <c:v>-0.12891250000000001</c:v>
                </c:pt>
                <c:pt idx="31">
                  <c:v>-0.12331249999999999</c:v>
                </c:pt>
                <c:pt idx="32">
                  <c:v>-0.11707333333333332</c:v>
                </c:pt>
                <c:pt idx="33">
                  <c:v>-0.1101125</c:v>
                </c:pt>
                <c:pt idx="34">
                  <c:v>-0.10231</c:v>
                </c:pt>
                <c:pt idx="35">
                  <c:v>-9.34725E-2</c:v>
                </c:pt>
                <c:pt idx="36">
                  <c:v>-8.3251666666666668E-2</c:v>
                </c:pt>
                <c:pt idx="37">
                  <c:v>-7.0940666666666666E-2</c:v>
                </c:pt>
                <c:pt idx="38">
                  <c:v>-5.559108333333334E-2</c:v>
                </c:pt>
                <c:pt idx="39">
                  <c:v>-3.5628750000000001E-2</c:v>
                </c:pt>
                <c:pt idx="40">
                  <c:v>-9.0308333333333334E-3</c:v>
                </c:pt>
                <c:pt idx="41">
                  <c:v>2.6185166666666666E-2</c:v>
                </c:pt>
                <c:pt idx="42">
                  <c:v>7.0985916666666662E-2</c:v>
                </c:pt>
                <c:pt idx="43">
                  <c:v>0.12457499999999999</c:v>
                </c:pt>
                <c:pt idx="44">
                  <c:v>0.18443916666666668</c:v>
                </c:pt>
                <c:pt idx="45">
                  <c:v>0.24695750000000002</c:v>
                </c:pt>
                <c:pt idx="46">
                  <c:v>0.308195</c:v>
                </c:pt>
                <c:pt idx="47">
                  <c:v>0.36461250000000001</c:v>
                </c:pt>
                <c:pt idx="48">
                  <c:v>0.41358249999999996</c:v>
                </c:pt>
                <c:pt idx="49">
                  <c:v>0.45367333333333332</c:v>
                </c:pt>
                <c:pt idx="50">
                  <c:v>0.48463499999999998</c:v>
                </c:pt>
                <c:pt idx="51">
                  <c:v>0.50714166666666671</c:v>
                </c:pt>
                <c:pt idx="52">
                  <c:v>0.52240416666666667</c:v>
                </c:pt>
                <c:pt idx="53">
                  <c:v>0.53181833333333339</c:v>
                </c:pt>
                <c:pt idx="54">
                  <c:v>0.53673916666666666</c:v>
                </c:pt>
                <c:pt idx="55">
                  <c:v>0.53835500000000003</c:v>
                </c:pt>
                <c:pt idx="56">
                  <c:v>0.5376333333333333</c:v>
                </c:pt>
                <c:pt idx="57">
                  <c:v>0.53532416666666671</c:v>
                </c:pt>
                <c:pt idx="58">
                  <c:v>0.53193916666666674</c:v>
                </c:pt>
                <c:pt idx="59">
                  <c:v>0.52777916666666669</c:v>
                </c:pt>
                <c:pt idx="60">
                  <c:v>0.50496249999999998</c:v>
                </c:pt>
                <c:pt idx="61">
                  <c:v>0</c:v>
                </c:pt>
                <c:pt idx="63" formatCode="0.00E+00">
                  <c:v>0.69159999999999999</c:v>
                </c:pt>
                <c:pt idx="64" formatCode="0.00E+00">
                  <c:v>0.65980000000000005</c:v>
                </c:pt>
                <c:pt idx="65" formatCode="0.00E+00">
                  <c:v>0.53269999999999995</c:v>
                </c:pt>
                <c:pt idx="66" formatCode="0.00E+00">
                  <c:v>0.2944</c:v>
                </c:pt>
                <c:pt idx="67" formatCode="0.00E+00">
                  <c:v>8.4110000000000001E-3</c:v>
                </c:pt>
                <c:pt idx="68" formatCode="0.00E+00">
                  <c:v>-8.6919999999999997E-2</c:v>
                </c:pt>
                <c:pt idx="69" formatCode="0.00E+00">
                  <c:v>-0.15049999999999999</c:v>
                </c:pt>
                <c:pt idx="70" formatCode="0.00E+00">
                  <c:v>-0.15049999999999999</c:v>
                </c:pt>
                <c:pt idx="71" formatCode="0.00E+00">
                  <c:v>-0.1981</c:v>
                </c:pt>
                <c:pt idx="72" formatCode="0.00E+00">
                  <c:v>-0.30930000000000002</c:v>
                </c:pt>
                <c:pt idx="73" formatCode="0.00E+00">
                  <c:v>-7.4770000000000001E-3</c:v>
                </c:pt>
                <c:pt idx="74" formatCode="0.00E+00">
                  <c:v>4.0189999999999997E-2</c:v>
                </c:pt>
                <c:pt idx="75" formatCode="0.00E+00">
                  <c:v>0.86639999999999995</c:v>
                </c:pt>
                <c:pt idx="76" formatCode="0.00E+00">
                  <c:v>1.105</c:v>
                </c:pt>
                <c:pt idx="77" formatCode="0.00E+00">
                  <c:v>1.089</c:v>
                </c:pt>
                <c:pt idx="78" formatCode="0.00E+00">
                  <c:v>1.089</c:v>
                </c:pt>
                <c:pt idx="79" formatCode="0.00E+00">
                  <c:v>1.073</c:v>
                </c:pt>
                <c:pt idx="80" formatCode="0.00E+00">
                  <c:v>1.073</c:v>
                </c:pt>
                <c:pt idx="81" formatCode="0.00E+00">
                  <c:v>1.073</c:v>
                </c:pt>
              </c:numCache>
            </c:numRef>
          </c:xVal>
          <c:yVal>
            <c:numRef>
              <c:f>'σύγκριση με πειραματικά'!$F$5:$F$86</c:f>
              <c:numCache>
                <c:formatCode>General</c:formatCode>
                <c:ptCount val="82"/>
                <c:pt idx="63" formatCode="0.00E+00">
                  <c:v>2.683E-2</c:v>
                </c:pt>
                <c:pt idx="64" formatCode="0.00E+00">
                  <c:v>5.8540000000000002E-2</c:v>
                </c:pt>
                <c:pt idx="65" formatCode="0.00E+00">
                  <c:v>6.8290000000000003E-2</c:v>
                </c:pt>
                <c:pt idx="66" formatCode="0.00E+00">
                  <c:v>7.8049999999999994E-2</c:v>
                </c:pt>
                <c:pt idx="67" formatCode="0.00E+00">
                  <c:v>0.10489999999999999</c:v>
                </c:pt>
                <c:pt idx="68" formatCode="0.00E+00">
                  <c:v>0.1268</c:v>
                </c:pt>
                <c:pt idx="69" formatCode="0.00E+00">
                  <c:v>0.14879999999999999</c:v>
                </c:pt>
                <c:pt idx="70" formatCode="0.00E+00">
                  <c:v>0.17799999999999999</c:v>
                </c:pt>
                <c:pt idx="71" formatCode="0.00E+00">
                  <c:v>0.2024</c:v>
                </c:pt>
                <c:pt idx="72" formatCode="0.00E+00">
                  <c:v>0.2268</c:v>
                </c:pt>
                <c:pt idx="73" formatCode="0.00E+00">
                  <c:v>0.24879999999999999</c:v>
                </c:pt>
                <c:pt idx="74" formatCode="0.00E+00">
                  <c:v>0.27560000000000001</c:v>
                </c:pt>
                <c:pt idx="75" formatCode="0.00E+00">
                  <c:v>0.29759999999999998</c:v>
                </c:pt>
                <c:pt idx="76" formatCode="0.00E+00">
                  <c:v>0.32440000000000002</c:v>
                </c:pt>
                <c:pt idx="77" formatCode="0.00E+00">
                  <c:v>0.3488</c:v>
                </c:pt>
                <c:pt idx="78" formatCode="0.00E+00">
                  <c:v>0.37069999999999997</c:v>
                </c:pt>
                <c:pt idx="79" formatCode="0.00E+00">
                  <c:v>0.39760000000000001</c:v>
                </c:pt>
                <c:pt idx="80" formatCode="0.00E+00">
                  <c:v>0.45119999999999999</c:v>
                </c:pt>
                <c:pt idx="81" formatCode="0.00E+00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D7-4A7C-B176-BE300285D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4685391"/>
        <c:axId val="1580219311"/>
      </c:scatterChart>
      <c:valAx>
        <c:axId val="18346853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U/Uref</a:t>
                </a:r>
                <a:endParaRPr lang="el-G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80219311"/>
        <c:crosses val="autoZero"/>
        <c:crossBetween val="midCat"/>
      </c:valAx>
      <c:valAx>
        <c:axId val="1580219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Ύψος</a:t>
                </a:r>
                <a:r>
                  <a:rPr lang="el-GR" baseline="0"/>
                  <a:t> (</a:t>
                </a:r>
                <a:r>
                  <a:rPr lang="en-US" baseline="0"/>
                  <a:t>m)</a:t>
                </a:r>
                <a:endParaRPr lang="el-G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8346853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121920</xdr:colOff>
      <xdr:row>2</xdr:row>
      <xdr:rowOff>114300</xdr:rowOff>
    </xdr:from>
    <xdr:to>
      <xdr:col>12</xdr:col>
      <xdr:colOff>426720</xdr:colOff>
      <xdr:row>17</xdr:row>
      <xdr:rowOff>114300</xdr:rowOff>
    </xdr:to>
    <xdr:graphicFrame macro="">
      <xdr:nvGraphicFramePr>
        <xdr:cNvPr id="3" name="Γράφημα 2">
          <a:extLst>
            <a:ext uri="{FF2B5EF4-FFF2-40B4-BE49-F238E27FC236}">
              <a16:creationId xmlns:a16="http://schemas.microsoft.com/office/drawing/2014/main" id="{E4D93E09-EDC7-41EE-ABC9-464DB90C02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335280</xdr:colOff>
      <xdr:row>18</xdr:row>
      <xdr:rowOff>38100</xdr:rowOff>
    </xdr:from>
    <xdr:to>
      <xdr:col>8</xdr:col>
      <xdr:colOff>137160</xdr:colOff>
      <xdr:row>20</xdr:row>
      <xdr:rowOff>121920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id="{7446DA95-AA24-4FFA-9A99-A821B4A99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3280" y="3147060"/>
          <a:ext cx="1630680" cy="449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3</xdr:row>
      <xdr:rowOff>83820</xdr:rowOff>
    </xdr:from>
    <xdr:to>
      <xdr:col>1</xdr:col>
      <xdr:colOff>175260</xdr:colOff>
      <xdr:row>5</xdr:row>
      <xdr:rowOff>83820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5D1778-8C54-446C-AD54-54698194A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32460"/>
          <a:ext cx="1196340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99060</xdr:colOff>
      <xdr:row>3</xdr:row>
      <xdr:rowOff>342900</xdr:rowOff>
    </xdr:from>
    <xdr:to>
      <xdr:col>18</xdr:col>
      <xdr:colOff>152400</xdr:colOff>
      <xdr:row>18</xdr:row>
      <xdr:rowOff>167640</xdr:rowOff>
    </xdr:to>
    <xdr:graphicFrame macro="">
      <xdr:nvGraphicFramePr>
        <xdr:cNvPr id="3" name="Γράφημα 2">
          <a:extLst>
            <a:ext uri="{FF2B5EF4-FFF2-40B4-BE49-F238E27FC236}">
              <a16:creationId xmlns:a16="http://schemas.microsoft.com/office/drawing/2014/main" id="{83DBC45B-59E2-4B19-848D-0A0982F6D1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68580</xdr:colOff>
      <xdr:row>25</xdr:row>
      <xdr:rowOff>144780</xdr:rowOff>
    </xdr:from>
    <xdr:to>
      <xdr:col>8</xdr:col>
      <xdr:colOff>845820</xdr:colOff>
      <xdr:row>28</xdr:row>
      <xdr:rowOff>83820</xdr:rowOff>
    </xdr:to>
    <xdr:pic>
      <xdr:nvPicPr>
        <xdr:cNvPr id="5" name="Εικόνα 4">
          <a:extLst>
            <a:ext uri="{FF2B5EF4-FFF2-40B4-BE49-F238E27FC236}">
              <a16:creationId xmlns:a16="http://schemas.microsoft.com/office/drawing/2014/main" id="{118D20D9-DED6-4B43-87DC-570E15773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8740" y="4922520"/>
          <a:ext cx="172212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579120</xdr:colOff>
      <xdr:row>52</xdr:row>
      <xdr:rowOff>99060</xdr:rowOff>
    </xdr:from>
    <xdr:to>
      <xdr:col>9</xdr:col>
      <xdr:colOff>546781</xdr:colOff>
      <xdr:row>57</xdr:row>
      <xdr:rowOff>7620</xdr:rowOff>
    </xdr:to>
    <xdr:pic>
      <xdr:nvPicPr>
        <xdr:cNvPr id="6" name="Εικόνα 5">
          <a:extLst>
            <a:ext uri="{FF2B5EF4-FFF2-40B4-BE49-F238E27FC236}">
              <a16:creationId xmlns:a16="http://schemas.microsoft.com/office/drawing/2014/main" id="{558D72DA-0992-45F7-A0D9-C084114EA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9680" y="9814560"/>
          <a:ext cx="2413681" cy="82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3F92B-0E8E-4398-9A67-26DAE0ABB0D0}">
  <dimension ref="A1:J33"/>
  <sheetViews>
    <sheetView workbookViewId="0">
      <selection activeCell="B33" sqref="B33"/>
    </sheetView>
  </sheetViews>
  <sheetFormatPr defaultRowHeight="14.4" x14ac:dyDescent="0.3"/>
  <sheetData>
    <row r="1" spans="1:4" x14ac:dyDescent="0.3">
      <c r="A1" t="s">
        <v>3</v>
      </c>
      <c r="B1">
        <v>12</v>
      </c>
    </row>
    <row r="2" spans="1:4" x14ac:dyDescent="0.3">
      <c r="A2" t="s">
        <v>51</v>
      </c>
    </row>
    <row r="3" spans="1:4" x14ac:dyDescent="0.3">
      <c r="A3" s="1" t="s">
        <v>0</v>
      </c>
      <c r="B3" t="s">
        <v>2</v>
      </c>
      <c r="C3" s="1" t="s">
        <v>1</v>
      </c>
      <c r="D3" s="1" t="s">
        <v>4</v>
      </c>
    </row>
    <row r="4" spans="1:4" x14ac:dyDescent="0.3">
      <c r="A4" s="2">
        <v>0.23810000000000001</v>
      </c>
      <c r="B4" s="3">
        <f>A4*$B$1</f>
        <v>2.8572000000000002</v>
      </c>
      <c r="C4" s="2">
        <v>7.9369999999999996E-3</v>
      </c>
      <c r="D4">
        <f t="shared" ref="D4:D22" si="0">B4</f>
        <v>2.8572000000000002</v>
      </c>
    </row>
    <row r="5" spans="1:4" x14ac:dyDescent="0.3">
      <c r="A5" s="2">
        <v>0.36720000000000003</v>
      </c>
      <c r="B5" s="3">
        <f t="shared" ref="B5:B22" si="1">A5*$B$1</f>
        <v>4.4064000000000005</v>
      </c>
      <c r="C5" s="2">
        <v>2.579E-2</v>
      </c>
      <c r="D5">
        <f t="shared" si="0"/>
        <v>4.4064000000000005</v>
      </c>
    </row>
    <row r="6" spans="1:4" x14ac:dyDescent="0.3">
      <c r="A6" s="2">
        <v>0.48149999999999998</v>
      </c>
      <c r="B6" s="3">
        <f t="shared" si="1"/>
        <v>5.7779999999999996</v>
      </c>
      <c r="C6" s="2">
        <v>4.7620000000000003E-2</v>
      </c>
      <c r="D6">
        <f t="shared" si="0"/>
        <v>5.7779999999999996</v>
      </c>
    </row>
    <row r="7" spans="1:4" x14ac:dyDescent="0.3">
      <c r="A7" s="2">
        <v>0.57599999999999996</v>
      </c>
      <c r="B7" s="3">
        <f t="shared" si="1"/>
        <v>6.911999999999999</v>
      </c>
      <c r="C7" s="2">
        <v>7.3410000000000003E-2</v>
      </c>
      <c r="D7">
        <f t="shared" si="0"/>
        <v>6.911999999999999</v>
      </c>
    </row>
    <row r="8" spans="1:4" x14ac:dyDescent="0.3">
      <c r="A8" s="2">
        <v>0.66049999999999998</v>
      </c>
      <c r="B8" s="3">
        <f t="shared" si="1"/>
        <v>7.9260000000000002</v>
      </c>
      <c r="C8" s="2">
        <v>9.7220000000000001E-2</v>
      </c>
      <c r="D8">
        <f t="shared" si="0"/>
        <v>7.9260000000000002</v>
      </c>
    </row>
    <row r="9" spans="1:4" x14ac:dyDescent="0.3">
      <c r="A9" s="2">
        <v>0.73509999999999998</v>
      </c>
      <c r="B9" s="3">
        <f t="shared" si="1"/>
        <v>8.8211999999999993</v>
      </c>
      <c r="C9" s="2">
        <v>0.123</v>
      </c>
      <c r="D9">
        <f t="shared" si="0"/>
        <v>8.8211999999999993</v>
      </c>
    </row>
    <row r="10" spans="1:4" x14ac:dyDescent="0.3">
      <c r="A10" s="2">
        <v>0.76019999999999999</v>
      </c>
      <c r="B10" s="3">
        <f t="shared" si="1"/>
        <v>9.122399999999999</v>
      </c>
      <c r="C10" s="2">
        <v>0.14879999999999999</v>
      </c>
      <c r="D10">
        <f t="shared" si="0"/>
        <v>9.122399999999999</v>
      </c>
    </row>
    <row r="11" spans="1:4" x14ac:dyDescent="0.3">
      <c r="A11" s="2">
        <v>0.79520000000000002</v>
      </c>
      <c r="B11" s="3">
        <f t="shared" si="1"/>
        <v>9.5424000000000007</v>
      </c>
      <c r="C11" s="2">
        <v>0.17660000000000001</v>
      </c>
      <c r="D11">
        <f t="shared" si="0"/>
        <v>9.5424000000000007</v>
      </c>
    </row>
    <row r="12" spans="1:4" x14ac:dyDescent="0.3">
      <c r="A12" s="2">
        <v>0.82509999999999994</v>
      </c>
      <c r="B12" s="3">
        <f t="shared" si="1"/>
        <v>9.9011999999999993</v>
      </c>
      <c r="C12" s="2">
        <v>0.20039999999999999</v>
      </c>
      <c r="D12">
        <f t="shared" si="0"/>
        <v>9.9011999999999993</v>
      </c>
    </row>
    <row r="13" spans="1:4" x14ac:dyDescent="0.3">
      <c r="A13" s="2">
        <v>0.85509999999999997</v>
      </c>
      <c r="B13" s="3">
        <f t="shared" si="1"/>
        <v>10.261199999999999</v>
      </c>
      <c r="C13" s="2">
        <v>0.22220000000000001</v>
      </c>
      <c r="D13">
        <f t="shared" si="0"/>
        <v>10.261199999999999</v>
      </c>
    </row>
    <row r="14" spans="1:4" x14ac:dyDescent="0.3">
      <c r="A14" s="2">
        <v>0.87029999999999996</v>
      </c>
      <c r="B14" s="3">
        <f t="shared" si="1"/>
        <v>10.4436</v>
      </c>
      <c r="C14" s="2">
        <v>0.252</v>
      </c>
      <c r="D14">
        <f t="shared" si="0"/>
        <v>10.4436</v>
      </c>
    </row>
    <row r="15" spans="1:4" x14ac:dyDescent="0.3">
      <c r="A15" s="2">
        <v>0.87549999999999994</v>
      </c>
      <c r="B15" s="3">
        <f t="shared" si="1"/>
        <v>10.506</v>
      </c>
      <c r="C15" s="2">
        <v>0.27779999999999999</v>
      </c>
      <c r="D15">
        <f t="shared" si="0"/>
        <v>10.506</v>
      </c>
    </row>
    <row r="16" spans="1:4" x14ac:dyDescent="0.3">
      <c r="A16" s="2">
        <v>0.90549999999999997</v>
      </c>
      <c r="B16" s="3">
        <f t="shared" si="1"/>
        <v>10.866</v>
      </c>
      <c r="C16" s="2">
        <v>0.29759999999999998</v>
      </c>
      <c r="D16">
        <f t="shared" si="0"/>
        <v>10.866</v>
      </c>
    </row>
    <row r="17" spans="1:10" x14ac:dyDescent="0.3">
      <c r="A17" s="2">
        <v>0.92059999999999997</v>
      </c>
      <c r="B17" s="3">
        <f t="shared" si="1"/>
        <v>11.0472</v>
      </c>
      <c r="C17" s="2">
        <v>0.32540000000000002</v>
      </c>
      <c r="D17">
        <f t="shared" si="0"/>
        <v>11.0472</v>
      </c>
    </row>
    <row r="18" spans="1:10" x14ac:dyDescent="0.3">
      <c r="A18" s="2">
        <v>0.94569999999999999</v>
      </c>
      <c r="B18" s="3">
        <f t="shared" si="1"/>
        <v>11.3484</v>
      </c>
      <c r="C18" s="2">
        <v>0.35120000000000001</v>
      </c>
      <c r="D18">
        <f t="shared" si="0"/>
        <v>11.3484</v>
      </c>
    </row>
    <row r="19" spans="1:10" x14ac:dyDescent="0.3">
      <c r="A19" s="2">
        <v>0.95089999999999997</v>
      </c>
      <c r="B19" s="3">
        <f t="shared" si="1"/>
        <v>11.4108</v>
      </c>
      <c r="C19" s="2">
        <v>0.377</v>
      </c>
      <c r="D19">
        <f t="shared" si="0"/>
        <v>11.4108</v>
      </c>
    </row>
    <row r="20" spans="1:10" x14ac:dyDescent="0.3">
      <c r="A20" s="2">
        <v>0.97589999999999999</v>
      </c>
      <c r="B20" s="3">
        <f t="shared" si="1"/>
        <v>11.710799999999999</v>
      </c>
      <c r="C20" s="2">
        <v>0.40079999999999999</v>
      </c>
      <c r="D20">
        <f t="shared" si="0"/>
        <v>11.710799999999999</v>
      </c>
    </row>
    <row r="21" spans="1:10" x14ac:dyDescent="0.3">
      <c r="A21" s="2">
        <v>0.98629999999999995</v>
      </c>
      <c r="B21" s="3">
        <f t="shared" si="1"/>
        <v>11.835599999999999</v>
      </c>
      <c r="C21" s="2">
        <v>0.45240000000000002</v>
      </c>
      <c r="D21">
        <f t="shared" si="0"/>
        <v>11.835599999999999</v>
      </c>
    </row>
    <row r="22" spans="1:10" x14ac:dyDescent="0.3">
      <c r="A22" s="2">
        <v>1.002</v>
      </c>
      <c r="B22" s="3">
        <f t="shared" si="1"/>
        <v>12.024000000000001</v>
      </c>
      <c r="C22" s="2">
        <v>0.5</v>
      </c>
      <c r="D22">
        <f t="shared" si="0"/>
        <v>12.024000000000001</v>
      </c>
      <c r="G22" t="s">
        <v>5</v>
      </c>
      <c r="H22">
        <v>2.4159999999999999</v>
      </c>
      <c r="I22" t="s">
        <v>17</v>
      </c>
      <c r="J22">
        <f>H22*B27</f>
        <v>0.99055999999999989</v>
      </c>
    </row>
    <row r="23" spans="1:10" x14ac:dyDescent="0.3">
      <c r="G23" t="s">
        <v>6</v>
      </c>
      <c r="H23">
        <v>-13.718999999999999</v>
      </c>
      <c r="I23" t="s">
        <v>7</v>
      </c>
      <c r="J23">
        <f>H23/H22</f>
        <v>-5.6783940397350996</v>
      </c>
    </row>
    <row r="24" spans="1:10" x14ac:dyDescent="0.3">
      <c r="I24" t="s">
        <v>8</v>
      </c>
      <c r="J24">
        <f>EXP(J23)</f>
        <v>3.4190448869434271E-3</v>
      </c>
    </row>
    <row r="25" spans="1:10" x14ac:dyDescent="0.3">
      <c r="A25" t="s">
        <v>11</v>
      </c>
    </row>
    <row r="26" spans="1:10" x14ac:dyDescent="0.3">
      <c r="A26" t="s">
        <v>10</v>
      </c>
    </row>
    <row r="27" spans="1:10" x14ac:dyDescent="0.3">
      <c r="A27" t="s">
        <v>9</v>
      </c>
      <c r="B27">
        <v>0.41</v>
      </c>
    </row>
    <row r="28" spans="1:10" x14ac:dyDescent="0.3">
      <c r="A28" t="s">
        <v>12</v>
      </c>
    </row>
    <row r="29" spans="1:10" x14ac:dyDescent="0.3">
      <c r="A29" t="s">
        <v>13</v>
      </c>
      <c r="B29">
        <v>0.5</v>
      </c>
    </row>
    <row r="30" spans="1:10" x14ac:dyDescent="0.3">
      <c r="A30" t="s">
        <v>14</v>
      </c>
    </row>
    <row r="31" spans="1:10" x14ac:dyDescent="0.3">
      <c r="A31" t="s">
        <v>3</v>
      </c>
      <c r="B31">
        <v>12</v>
      </c>
    </row>
    <row r="32" spans="1:10" x14ac:dyDescent="0.3">
      <c r="A32" t="s">
        <v>15</v>
      </c>
    </row>
    <row r="33" spans="1:2" x14ac:dyDescent="0.3">
      <c r="A33" t="s">
        <v>16</v>
      </c>
      <c r="B33" s="4">
        <v>2.5999999999999999E-2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FAF2B-E2C2-4441-A46C-B362E1416225}">
  <dimension ref="A2:B13"/>
  <sheetViews>
    <sheetView workbookViewId="0">
      <selection activeCell="B13" sqref="B13"/>
    </sheetView>
  </sheetViews>
  <sheetFormatPr defaultRowHeight="14.4" x14ac:dyDescent="0.3"/>
  <cols>
    <col min="1" max="1" width="15.77734375" customWidth="1"/>
  </cols>
  <sheetData>
    <row r="2" spans="1:2" x14ac:dyDescent="0.3">
      <c r="A2" s="5" t="s">
        <v>18</v>
      </c>
    </row>
    <row r="3" spans="1:2" x14ac:dyDescent="0.3">
      <c r="A3" t="s">
        <v>19</v>
      </c>
    </row>
    <row r="7" spans="1:2" x14ac:dyDescent="0.3">
      <c r="A7" t="s">
        <v>20</v>
      </c>
    </row>
    <row r="8" spans="1:2" x14ac:dyDescent="0.3">
      <c r="A8" t="s">
        <v>21</v>
      </c>
    </row>
    <row r="9" spans="1:2" x14ac:dyDescent="0.3">
      <c r="A9" t="s">
        <v>22</v>
      </c>
      <c r="B9">
        <v>1.2</v>
      </c>
    </row>
    <row r="10" spans="1:2" x14ac:dyDescent="0.3">
      <c r="A10" t="s">
        <v>23</v>
      </c>
      <c r="B10">
        <f>10^(-5)</f>
        <v>1.0000000000000001E-5</v>
      </c>
    </row>
    <row r="11" spans="1:2" x14ac:dyDescent="0.3">
      <c r="A11" t="s">
        <v>24</v>
      </c>
      <c r="B11">
        <f>είσοδος!J22</f>
        <v>0.99055999999999989</v>
      </c>
    </row>
    <row r="12" spans="1:2" ht="43.2" x14ac:dyDescent="0.3">
      <c r="A12" s="6" t="s">
        <v>26</v>
      </c>
      <c r="B12">
        <v>4.2063748452054071E-3</v>
      </c>
    </row>
    <row r="13" spans="1:2" x14ac:dyDescent="0.3">
      <c r="A13" t="s">
        <v>25</v>
      </c>
      <c r="B13">
        <f>B9*B11*B12/B10</f>
        <v>499.99999999999994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0D2CF-3113-4366-9422-7D222D1FC7A3}">
  <dimension ref="A1:N86"/>
  <sheetViews>
    <sheetView tabSelected="1" topLeftCell="A44" workbookViewId="0">
      <selection activeCell="L55" sqref="L55"/>
    </sheetView>
  </sheetViews>
  <sheetFormatPr defaultRowHeight="14.4" x14ac:dyDescent="0.3"/>
  <cols>
    <col min="1" max="1" width="14.77734375" customWidth="1"/>
    <col min="2" max="2" width="10.21875" customWidth="1"/>
    <col min="5" max="5" width="11.21875" customWidth="1"/>
    <col min="6" max="6" width="11.33203125" customWidth="1"/>
    <col min="8" max="8" width="13.77734375" customWidth="1"/>
    <col min="9" max="9" width="13" customWidth="1"/>
    <col min="10" max="10" width="13.77734375" customWidth="1"/>
    <col min="11" max="11" width="13.44140625" customWidth="1"/>
    <col min="12" max="12" width="9.77734375" customWidth="1"/>
  </cols>
  <sheetData>
    <row r="1" spans="1:11" x14ac:dyDescent="0.3">
      <c r="A1" s="5" t="s">
        <v>28</v>
      </c>
    </row>
    <row r="2" spans="1:11" x14ac:dyDescent="0.3">
      <c r="A2" t="s">
        <v>29</v>
      </c>
      <c r="H2" s="5" t="s">
        <v>34</v>
      </c>
    </row>
    <row r="3" spans="1:11" x14ac:dyDescent="0.3">
      <c r="A3" s="5" t="s">
        <v>27</v>
      </c>
      <c r="B3" s="5" t="s">
        <v>3</v>
      </c>
      <c r="C3" s="5">
        <v>12</v>
      </c>
      <c r="H3" s="5" t="s">
        <v>39</v>
      </c>
    </row>
    <row r="4" spans="1:11" ht="30.6" customHeight="1" x14ac:dyDescent="0.3">
      <c r="A4" t="s">
        <v>1</v>
      </c>
      <c r="B4" t="s">
        <v>30</v>
      </c>
      <c r="D4" t="s">
        <v>31</v>
      </c>
      <c r="E4" t="s">
        <v>32</v>
      </c>
      <c r="F4" t="s">
        <v>33</v>
      </c>
      <c r="H4" s="6" t="s">
        <v>35</v>
      </c>
      <c r="I4" t="s">
        <v>36</v>
      </c>
      <c r="J4" t="s">
        <v>37</v>
      </c>
      <c r="K4" s="6" t="s">
        <v>48</v>
      </c>
    </row>
    <row r="5" spans="1:11" x14ac:dyDescent="0.3">
      <c r="A5">
        <v>0.503807</v>
      </c>
      <c r="B5">
        <v>12.3992</v>
      </c>
      <c r="D5">
        <f>B5/$C$3</f>
        <v>1.0332666666666668</v>
      </c>
      <c r="E5">
        <v>0.503807</v>
      </c>
      <c r="H5">
        <f>F68</f>
        <v>2.683E-2</v>
      </c>
      <c r="I5">
        <f t="shared" ref="I5:I23" si="0">D68</f>
        <v>0.69159999999999999</v>
      </c>
      <c r="J5">
        <f>INDEX($D$5:$D$66,MATCH(H5,$E$5:$E$66,-1))</f>
        <v>0.53835500000000003</v>
      </c>
      <c r="K5">
        <f>100*ABS((I5-J5)/I5)</f>
        <v>22.158039329091956</v>
      </c>
    </row>
    <row r="6" spans="1:11" x14ac:dyDescent="0.3">
      <c r="A6">
        <v>0.441942</v>
      </c>
      <c r="B6">
        <v>12.1683</v>
      </c>
      <c r="D6">
        <f t="shared" ref="D6:D66" si="1">B6/$C$3</f>
        <v>1.014025</v>
      </c>
      <c r="E6">
        <v>0.441942</v>
      </c>
      <c r="H6">
        <f t="shared" ref="H6:H23" si="2">F69</f>
        <v>5.8540000000000002E-2</v>
      </c>
      <c r="I6">
        <f t="shared" si="0"/>
        <v>0.65980000000000005</v>
      </c>
      <c r="J6">
        <f t="shared" ref="J6:J23" si="3">INDEX($D$5:$D$66,MATCH(H6,$E$5:$E$66,-1))</f>
        <v>0.45367333333333332</v>
      </c>
      <c r="K6">
        <f t="shared" ref="K6:K23" si="4">100*ABS((I6-J6)/I6)</f>
        <v>31.240780034353854</v>
      </c>
    </row>
    <row r="7" spans="1:11" x14ac:dyDescent="0.3">
      <c r="A7">
        <v>0.39430500000000002</v>
      </c>
      <c r="B7">
        <v>11.960100000000001</v>
      </c>
      <c r="D7">
        <f t="shared" si="1"/>
        <v>0.99667500000000009</v>
      </c>
      <c r="E7">
        <v>0.39430500000000002</v>
      </c>
      <c r="H7">
        <f t="shared" si="2"/>
        <v>6.8290000000000003E-2</v>
      </c>
      <c r="I7">
        <f t="shared" si="0"/>
        <v>0.53269999999999995</v>
      </c>
      <c r="J7">
        <f t="shared" si="3"/>
        <v>0.36461250000000001</v>
      </c>
      <c r="K7">
        <f t="shared" si="4"/>
        <v>31.553876478317992</v>
      </c>
    </row>
    <row r="8" spans="1:11" x14ac:dyDescent="0.3">
      <c r="A8">
        <v>0.35762500000000003</v>
      </c>
      <c r="B8">
        <v>11.694100000000001</v>
      </c>
      <c r="D8">
        <f t="shared" si="1"/>
        <v>0.97450833333333342</v>
      </c>
      <c r="E8">
        <v>0.35762500000000003</v>
      </c>
      <c r="H8">
        <f t="shared" si="2"/>
        <v>7.8049999999999994E-2</v>
      </c>
      <c r="I8">
        <f t="shared" si="0"/>
        <v>0.2944</v>
      </c>
      <c r="J8">
        <f t="shared" si="3"/>
        <v>0.24695750000000002</v>
      </c>
      <c r="K8">
        <f t="shared" si="4"/>
        <v>16.114979619565208</v>
      </c>
    </row>
    <row r="9" spans="1:11" x14ac:dyDescent="0.3">
      <c r="A9">
        <v>0.32938099999999998</v>
      </c>
      <c r="B9">
        <v>11.200799999999999</v>
      </c>
      <c r="D9">
        <f t="shared" si="1"/>
        <v>0.9333999999999999</v>
      </c>
      <c r="E9">
        <v>0.32938099999999998</v>
      </c>
      <c r="H9">
        <f t="shared" si="2"/>
        <v>0.10489999999999999</v>
      </c>
      <c r="I9">
        <f t="shared" si="0"/>
        <v>8.4110000000000001E-3</v>
      </c>
      <c r="J9">
        <f t="shared" si="3"/>
        <v>-9.0308333333333334E-3</v>
      </c>
      <c r="K9">
        <f t="shared" si="4"/>
        <v>207.3693179566441</v>
      </c>
    </row>
    <row r="10" spans="1:11" x14ac:dyDescent="0.3">
      <c r="A10">
        <v>0.30763299999999999</v>
      </c>
      <c r="B10">
        <v>10.2415</v>
      </c>
      <c r="D10">
        <f t="shared" si="1"/>
        <v>0.85345833333333332</v>
      </c>
      <c r="E10">
        <v>0.30763299999999999</v>
      </c>
      <c r="H10">
        <f t="shared" si="2"/>
        <v>0.1268</v>
      </c>
      <c r="I10">
        <f t="shared" si="0"/>
        <v>-8.6919999999999997E-2</v>
      </c>
      <c r="J10">
        <f t="shared" si="3"/>
        <v>-9.34725E-2</v>
      </c>
      <c r="K10">
        <f t="shared" si="4"/>
        <v>7.5385411872986685</v>
      </c>
    </row>
    <row r="11" spans="1:11" x14ac:dyDescent="0.3">
      <c r="A11">
        <v>0.29088700000000001</v>
      </c>
      <c r="B11">
        <v>8.6186500000000006</v>
      </c>
      <c r="D11">
        <f t="shared" si="1"/>
        <v>0.71822083333333342</v>
      </c>
      <c r="E11">
        <v>0.29088700000000001</v>
      </c>
      <c r="H11">
        <f t="shared" si="2"/>
        <v>0.14879999999999999</v>
      </c>
      <c r="I11">
        <f t="shared" si="0"/>
        <v>-0.15049999999999999</v>
      </c>
      <c r="J11">
        <f t="shared" si="3"/>
        <v>-0.12331249999999999</v>
      </c>
      <c r="K11">
        <f t="shared" si="4"/>
        <v>18.064784053156149</v>
      </c>
    </row>
    <row r="12" spans="1:11" x14ac:dyDescent="0.3">
      <c r="A12">
        <v>0.27799299999999999</v>
      </c>
      <c r="B12">
        <v>6.5425000000000004</v>
      </c>
      <c r="D12">
        <f t="shared" si="1"/>
        <v>0.54520833333333341</v>
      </c>
      <c r="E12">
        <v>0.27799299999999999</v>
      </c>
      <c r="H12">
        <f t="shared" si="2"/>
        <v>0.17799999999999999</v>
      </c>
      <c r="I12">
        <f t="shared" si="0"/>
        <v>-0.15049999999999999</v>
      </c>
      <c r="J12">
        <f t="shared" si="3"/>
        <v>-0.14963083333333335</v>
      </c>
      <c r="K12">
        <f t="shared" si="4"/>
        <v>0.57751937984494561</v>
      </c>
    </row>
    <row r="13" spans="1:11" x14ac:dyDescent="0.3">
      <c r="A13">
        <v>0.26806400000000002</v>
      </c>
      <c r="B13">
        <v>4.7237499999999999</v>
      </c>
      <c r="D13">
        <f t="shared" si="1"/>
        <v>0.39364583333333331</v>
      </c>
      <c r="E13">
        <v>0.26806400000000002</v>
      </c>
      <c r="H13">
        <f t="shared" si="2"/>
        <v>0.2024</v>
      </c>
      <c r="I13">
        <f t="shared" si="0"/>
        <v>-0.1981</v>
      </c>
      <c r="J13">
        <f t="shared" si="3"/>
        <v>-0.16492083333333332</v>
      </c>
      <c r="K13">
        <f t="shared" si="4"/>
        <v>16.748695944809025</v>
      </c>
    </row>
    <row r="14" spans="1:11" x14ac:dyDescent="0.3">
      <c r="A14">
        <v>0.26041900000000001</v>
      </c>
      <c r="B14">
        <v>3.58351</v>
      </c>
      <c r="D14">
        <f t="shared" si="1"/>
        <v>0.29862583333333331</v>
      </c>
      <c r="E14">
        <v>0.26041900000000001</v>
      </c>
      <c r="H14">
        <f t="shared" si="2"/>
        <v>0.2268</v>
      </c>
      <c r="I14">
        <f t="shared" si="0"/>
        <v>-0.30930000000000002</v>
      </c>
      <c r="J14">
        <f t="shared" si="3"/>
        <v>-0.17912500000000001</v>
      </c>
      <c r="K14">
        <f t="shared" si="4"/>
        <v>42.086970578726159</v>
      </c>
    </row>
    <row r="15" spans="1:11" x14ac:dyDescent="0.3">
      <c r="A15">
        <v>0.25453300000000001</v>
      </c>
      <c r="B15">
        <v>2.01695</v>
      </c>
      <c r="D15">
        <f t="shared" si="1"/>
        <v>0.16807916666666667</v>
      </c>
      <c r="E15">
        <v>0.25453300000000001</v>
      </c>
      <c r="H15">
        <f t="shared" si="2"/>
        <v>0.24879999999999999</v>
      </c>
      <c r="I15">
        <f t="shared" si="0"/>
        <v>-7.4770000000000001E-3</v>
      </c>
      <c r="J15">
        <f t="shared" si="3"/>
        <v>0</v>
      </c>
      <c r="K15">
        <f t="shared" si="4"/>
        <v>100</v>
      </c>
    </row>
    <row r="16" spans="1:11" x14ac:dyDescent="0.3">
      <c r="A16">
        <v>0.25</v>
      </c>
      <c r="B16">
        <v>0</v>
      </c>
      <c r="D16">
        <f t="shared" si="1"/>
        <v>0</v>
      </c>
      <c r="E16">
        <v>0.25</v>
      </c>
      <c r="H16">
        <f t="shared" si="2"/>
        <v>0.27560000000000001</v>
      </c>
      <c r="I16">
        <f t="shared" si="0"/>
        <v>4.0189999999999997E-2</v>
      </c>
      <c r="J16">
        <f t="shared" si="3"/>
        <v>0.54520833333333341</v>
      </c>
      <c r="K16">
        <f t="shared" si="4"/>
        <v>1256.5770921456419</v>
      </c>
    </row>
    <row r="17" spans="1:14" x14ac:dyDescent="0.3">
      <c r="A17">
        <v>0.24399999999999999</v>
      </c>
      <c r="B17">
        <v>0</v>
      </c>
      <c r="D17">
        <f t="shared" si="1"/>
        <v>0</v>
      </c>
      <c r="E17">
        <v>0.24399999999999999</v>
      </c>
      <c r="H17">
        <f t="shared" si="2"/>
        <v>0.29759999999999998</v>
      </c>
      <c r="I17">
        <f t="shared" si="0"/>
        <v>0.86639999999999995</v>
      </c>
      <c r="J17">
        <f t="shared" si="3"/>
        <v>0.85345833333333332</v>
      </c>
      <c r="K17">
        <f t="shared" si="4"/>
        <v>1.4937288396429629</v>
      </c>
    </row>
    <row r="18" spans="1:14" x14ac:dyDescent="0.3">
      <c r="A18">
        <v>0.239042</v>
      </c>
      <c r="B18">
        <v>-2.1818</v>
      </c>
      <c r="D18">
        <f t="shared" si="1"/>
        <v>-0.18181666666666665</v>
      </c>
      <c r="E18">
        <v>0.239042</v>
      </c>
      <c r="H18">
        <f t="shared" si="2"/>
        <v>0.32440000000000002</v>
      </c>
      <c r="I18">
        <f t="shared" si="0"/>
        <v>1.105</v>
      </c>
      <c r="J18">
        <f t="shared" si="3"/>
        <v>0.9333999999999999</v>
      </c>
      <c r="K18">
        <f t="shared" si="4"/>
        <v>15.529411764705891</v>
      </c>
    </row>
    <row r="19" spans="1:14" x14ac:dyDescent="0.3">
      <c r="A19">
        <v>0.23408300000000001</v>
      </c>
      <c r="B19">
        <v>-2.1734</v>
      </c>
      <c r="D19">
        <f t="shared" si="1"/>
        <v>-0.18111666666666668</v>
      </c>
      <c r="E19">
        <v>0.23408300000000001</v>
      </c>
      <c r="H19">
        <f t="shared" si="2"/>
        <v>0.3488</v>
      </c>
      <c r="I19">
        <f t="shared" si="0"/>
        <v>1.089</v>
      </c>
      <c r="J19">
        <f t="shared" si="3"/>
        <v>0.97450833333333342</v>
      </c>
      <c r="K19">
        <f t="shared" si="4"/>
        <v>10.513468013468003</v>
      </c>
    </row>
    <row r="20" spans="1:14" x14ac:dyDescent="0.3">
      <c r="A20">
        <v>0.229125</v>
      </c>
      <c r="B20">
        <v>-2.1495000000000002</v>
      </c>
      <c r="D20">
        <f t="shared" si="1"/>
        <v>-0.17912500000000001</v>
      </c>
      <c r="E20">
        <v>0.229125</v>
      </c>
      <c r="H20">
        <f t="shared" si="2"/>
        <v>0.37069999999999997</v>
      </c>
      <c r="I20">
        <f t="shared" si="0"/>
        <v>1.089</v>
      </c>
      <c r="J20">
        <f t="shared" si="3"/>
        <v>0.99667500000000009</v>
      </c>
      <c r="K20">
        <f t="shared" si="4"/>
        <v>8.4779614325068771</v>
      </c>
    </row>
    <row r="21" spans="1:14" x14ac:dyDescent="0.3">
      <c r="A21">
        <v>0.22416700000000001</v>
      </c>
      <c r="B21">
        <v>-2.11897</v>
      </c>
      <c r="D21">
        <f t="shared" si="1"/>
        <v>-0.17658083333333333</v>
      </c>
      <c r="E21">
        <v>0.22416700000000001</v>
      </c>
      <c r="H21">
        <f t="shared" si="2"/>
        <v>0.39760000000000001</v>
      </c>
      <c r="I21">
        <f t="shared" si="0"/>
        <v>1.073</v>
      </c>
      <c r="J21">
        <f t="shared" si="3"/>
        <v>1.014025</v>
      </c>
      <c r="K21">
        <f t="shared" si="4"/>
        <v>5.4962721342031688</v>
      </c>
    </row>
    <row r="22" spans="1:14" x14ac:dyDescent="0.3">
      <c r="A22">
        <v>0.21920799999999999</v>
      </c>
      <c r="B22">
        <v>-2.0854200000000001</v>
      </c>
      <c r="D22">
        <f t="shared" si="1"/>
        <v>-0.173785</v>
      </c>
      <c r="E22">
        <v>0.21920799999999999</v>
      </c>
      <c r="H22">
        <f t="shared" si="2"/>
        <v>0.45119999999999999</v>
      </c>
      <c r="I22">
        <f t="shared" si="0"/>
        <v>1.073</v>
      </c>
      <c r="J22">
        <f t="shared" si="3"/>
        <v>1.0332666666666668</v>
      </c>
      <c r="K22">
        <f t="shared" si="4"/>
        <v>3.7030133581857574</v>
      </c>
    </row>
    <row r="23" spans="1:14" x14ac:dyDescent="0.3">
      <c r="A23">
        <v>0.21425</v>
      </c>
      <c r="B23">
        <v>-2.0504199999999999</v>
      </c>
      <c r="D23">
        <f t="shared" si="1"/>
        <v>-0.17086833333333332</v>
      </c>
      <c r="E23">
        <v>0.21425</v>
      </c>
      <c r="H23">
        <f t="shared" si="2"/>
        <v>0.5</v>
      </c>
      <c r="I23">
        <f t="shared" si="0"/>
        <v>1.073</v>
      </c>
      <c r="J23">
        <f t="shared" si="3"/>
        <v>1.0332666666666668</v>
      </c>
      <c r="K23">
        <f t="shared" si="4"/>
        <v>3.7030133581857574</v>
      </c>
    </row>
    <row r="24" spans="1:14" x14ac:dyDescent="0.3">
      <c r="A24">
        <v>0.20929200000000001</v>
      </c>
      <c r="B24">
        <v>-2.0148199999999998</v>
      </c>
      <c r="D24">
        <f t="shared" si="1"/>
        <v>-0.16790166666666664</v>
      </c>
      <c r="E24">
        <v>0.20929200000000001</v>
      </c>
    </row>
    <row r="25" spans="1:14" x14ac:dyDescent="0.3">
      <c r="A25">
        <v>0.20433299999999999</v>
      </c>
      <c r="B25">
        <v>-1.97905</v>
      </c>
      <c r="D25">
        <f t="shared" si="1"/>
        <v>-0.16492083333333332</v>
      </c>
      <c r="E25">
        <v>0.20433299999999999</v>
      </c>
      <c r="H25" s="5" t="s">
        <v>38</v>
      </c>
    </row>
    <row r="26" spans="1:14" x14ac:dyDescent="0.3">
      <c r="A26">
        <v>0.199375</v>
      </c>
      <c r="B26">
        <v>-1.9432799999999999</v>
      </c>
      <c r="D26">
        <f t="shared" si="1"/>
        <v>-0.16194</v>
      </c>
      <c r="E26">
        <v>0.199375</v>
      </c>
      <c r="J26" t="s">
        <v>40</v>
      </c>
      <c r="L26" t="s">
        <v>43</v>
      </c>
      <c r="M26" t="s">
        <v>42</v>
      </c>
    </row>
    <row r="27" spans="1:14" x14ac:dyDescent="0.3">
      <c r="A27">
        <v>0.19441700000000001</v>
      </c>
      <c r="B27">
        <v>-1.9074599999999999</v>
      </c>
      <c r="D27">
        <f t="shared" si="1"/>
        <v>-0.15895499999999999</v>
      </c>
      <c r="E27">
        <v>0.19441700000000001</v>
      </c>
      <c r="J27" t="s">
        <v>41</v>
      </c>
      <c r="K27">
        <f>COUNTA(H5:H23)</f>
        <v>19</v>
      </c>
      <c r="L27">
        <f>ABS(J5-I5)</f>
        <v>0.15324499999999996</v>
      </c>
      <c r="M27">
        <f>SUM(L27:L45)/K27</f>
        <v>9.6452745614035038E-2</v>
      </c>
      <c r="N27" s="4"/>
    </row>
    <row r="28" spans="1:14" x14ac:dyDescent="0.3">
      <c r="A28">
        <v>0.18945799999999999</v>
      </c>
      <c r="B28">
        <v>-1.87127</v>
      </c>
      <c r="D28">
        <f t="shared" si="1"/>
        <v>-0.15593916666666666</v>
      </c>
      <c r="E28">
        <v>0.18945799999999999</v>
      </c>
      <c r="L28">
        <f t="shared" ref="L28:L45" si="5">ABS(J6-I6)</f>
        <v>0.20612666666666674</v>
      </c>
    </row>
    <row r="29" spans="1:14" x14ac:dyDescent="0.3">
      <c r="A29">
        <v>0.1845</v>
      </c>
      <c r="B29">
        <v>-1.8342099999999999</v>
      </c>
      <c r="D29">
        <f t="shared" si="1"/>
        <v>-0.15285083333333332</v>
      </c>
      <c r="E29">
        <v>0.1845</v>
      </c>
      <c r="L29">
        <f t="shared" si="5"/>
        <v>0.16808749999999995</v>
      </c>
    </row>
    <row r="30" spans="1:14" x14ac:dyDescent="0.3">
      <c r="A30">
        <v>0.17954200000000001</v>
      </c>
      <c r="B30">
        <v>-1.7955700000000001</v>
      </c>
      <c r="D30">
        <f t="shared" si="1"/>
        <v>-0.14963083333333335</v>
      </c>
      <c r="E30">
        <v>0.17954200000000001</v>
      </c>
      <c r="H30" s="7" t="s">
        <v>44</v>
      </c>
      <c r="L30">
        <f t="shared" si="5"/>
        <v>4.7442499999999971E-2</v>
      </c>
    </row>
    <row r="31" spans="1:14" x14ac:dyDescent="0.3">
      <c r="A31">
        <v>0.17458299999999999</v>
      </c>
      <c r="B31">
        <v>-1.7544900000000001</v>
      </c>
      <c r="D31">
        <f t="shared" si="1"/>
        <v>-0.14620750000000002</v>
      </c>
      <c r="E31">
        <v>0.17458299999999999</v>
      </c>
      <c r="L31">
        <f t="shared" si="5"/>
        <v>1.7441833333333333E-2</v>
      </c>
    </row>
    <row r="32" spans="1:14" x14ac:dyDescent="0.3">
      <c r="A32">
        <v>0.169625</v>
      </c>
      <c r="B32">
        <v>-1.7100500000000001</v>
      </c>
      <c r="D32">
        <f t="shared" si="1"/>
        <v>-0.14250416666666668</v>
      </c>
      <c r="E32">
        <v>0.169625</v>
      </c>
      <c r="L32">
        <f t="shared" si="5"/>
        <v>6.5525000000000028E-3</v>
      </c>
    </row>
    <row r="33" spans="1:12" x14ac:dyDescent="0.3">
      <c r="A33">
        <v>0.16466700000000001</v>
      </c>
      <c r="B33">
        <v>-1.6612899999999999</v>
      </c>
      <c r="D33">
        <f t="shared" si="1"/>
        <v>-0.13844083333333332</v>
      </c>
      <c r="E33">
        <v>0.16466700000000001</v>
      </c>
      <c r="L33">
        <f t="shared" si="5"/>
        <v>2.7187500000000003E-2</v>
      </c>
    </row>
    <row r="34" spans="1:12" x14ac:dyDescent="0.3">
      <c r="A34">
        <v>0.15970799999999999</v>
      </c>
      <c r="B34">
        <v>-1.60721</v>
      </c>
      <c r="D34">
        <f t="shared" si="1"/>
        <v>-0.13393416666666666</v>
      </c>
      <c r="E34">
        <v>0.15970799999999999</v>
      </c>
      <c r="L34">
        <f t="shared" si="5"/>
        <v>8.6916666666664311E-4</v>
      </c>
    </row>
    <row r="35" spans="1:12" x14ac:dyDescent="0.3">
      <c r="A35">
        <v>0.15475</v>
      </c>
      <c r="B35">
        <v>-1.54695</v>
      </c>
      <c r="D35">
        <f t="shared" si="1"/>
        <v>-0.12891250000000001</v>
      </c>
      <c r="E35">
        <v>0.15475</v>
      </c>
      <c r="L35">
        <f t="shared" si="5"/>
        <v>3.3179166666666676E-2</v>
      </c>
    </row>
    <row r="36" spans="1:12" x14ac:dyDescent="0.3">
      <c r="A36">
        <v>0.14979200000000001</v>
      </c>
      <c r="B36">
        <v>-1.4797499999999999</v>
      </c>
      <c r="D36">
        <f t="shared" si="1"/>
        <v>-0.12331249999999999</v>
      </c>
      <c r="E36">
        <v>0.14979200000000001</v>
      </c>
      <c r="L36">
        <f t="shared" si="5"/>
        <v>0.13017500000000001</v>
      </c>
    </row>
    <row r="37" spans="1:12" x14ac:dyDescent="0.3">
      <c r="A37">
        <v>0.14483299999999999</v>
      </c>
      <c r="B37">
        <v>-1.4048799999999999</v>
      </c>
      <c r="D37">
        <f t="shared" si="1"/>
        <v>-0.11707333333333332</v>
      </c>
      <c r="E37">
        <v>0.14483299999999999</v>
      </c>
      <c r="L37">
        <f t="shared" si="5"/>
        <v>7.4770000000000001E-3</v>
      </c>
    </row>
    <row r="38" spans="1:12" x14ac:dyDescent="0.3">
      <c r="A38">
        <v>0.139875</v>
      </c>
      <c r="B38">
        <v>-1.32135</v>
      </c>
      <c r="D38">
        <f t="shared" si="1"/>
        <v>-0.1101125</v>
      </c>
      <c r="E38">
        <v>0.139875</v>
      </c>
      <c r="L38">
        <f t="shared" si="5"/>
        <v>0.50501833333333346</v>
      </c>
    </row>
    <row r="39" spans="1:12" x14ac:dyDescent="0.3">
      <c r="A39">
        <v>0.13491700000000001</v>
      </c>
      <c r="B39">
        <v>-1.2277199999999999</v>
      </c>
      <c r="D39">
        <f t="shared" si="1"/>
        <v>-0.10231</v>
      </c>
      <c r="E39">
        <v>0.13491700000000001</v>
      </c>
      <c r="L39">
        <f t="shared" si="5"/>
        <v>1.2941666666666629E-2</v>
      </c>
    </row>
    <row r="40" spans="1:12" x14ac:dyDescent="0.3">
      <c r="A40">
        <v>0.12995799999999999</v>
      </c>
      <c r="B40">
        <v>-1.1216699999999999</v>
      </c>
      <c r="D40">
        <f t="shared" si="1"/>
        <v>-9.34725E-2</v>
      </c>
      <c r="E40">
        <v>0.12995799999999999</v>
      </c>
      <c r="L40">
        <f t="shared" si="5"/>
        <v>0.17160000000000009</v>
      </c>
    </row>
    <row r="41" spans="1:12" x14ac:dyDescent="0.3">
      <c r="A41">
        <v>0.125</v>
      </c>
      <c r="B41">
        <v>-0.99902000000000002</v>
      </c>
      <c r="D41">
        <f t="shared" si="1"/>
        <v>-8.3251666666666668E-2</v>
      </c>
      <c r="E41">
        <v>0.125</v>
      </c>
      <c r="L41">
        <f t="shared" si="5"/>
        <v>0.11449166666666655</v>
      </c>
    </row>
    <row r="42" spans="1:12" x14ac:dyDescent="0.3">
      <c r="A42">
        <v>0.12</v>
      </c>
      <c r="B42">
        <v>-0.85128800000000004</v>
      </c>
      <c r="D42">
        <f t="shared" si="1"/>
        <v>-7.0940666666666666E-2</v>
      </c>
      <c r="E42">
        <v>0.12</v>
      </c>
      <c r="L42">
        <f t="shared" si="5"/>
        <v>9.2324999999999879E-2</v>
      </c>
    </row>
    <row r="43" spans="1:12" x14ac:dyDescent="0.3">
      <c r="A43">
        <v>0.115</v>
      </c>
      <c r="B43">
        <v>-0.66709300000000005</v>
      </c>
      <c r="D43">
        <f t="shared" si="1"/>
        <v>-5.559108333333334E-2</v>
      </c>
      <c r="E43">
        <v>0.115</v>
      </c>
      <c r="L43">
        <f t="shared" si="5"/>
        <v>5.8975E-2</v>
      </c>
    </row>
    <row r="44" spans="1:12" x14ac:dyDescent="0.3">
      <c r="A44">
        <v>0.11</v>
      </c>
      <c r="B44">
        <v>-0.42754500000000001</v>
      </c>
      <c r="D44">
        <f t="shared" si="1"/>
        <v>-3.5628750000000001E-2</v>
      </c>
      <c r="E44">
        <v>0.11</v>
      </c>
      <c r="L44">
        <f t="shared" si="5"/>
        <v>3.9733333333333176E-2</v>
      </c>
    </row>
    <row r="45" spans="1:12" x14ac:dyDescent="0.3">
      <c r="A45">
        <v>0.105</v>
      </c>
      <c r="B45">
        <v>-0.10836999999999999</v>
      </c>
      <c r="D45">
        <f t="shared" si="1"/>
        <v>-9.0308333333333334E-3</v>
      </c>
      <c r="E45">
        <v>0.105</v>
      </c>
      <c r="L45">
        <f t="shared" si="5"/>
        <v>3.9733333333333176E-2</v>
      </c>
    </row>
    <row r="46" spans="1:12" x14ac:dyDescent="0.3">
      <c r="A46">
        <v>0.1</v>
      </c>
      <c r="B46">
        <v>0.314222</v>
      </c>
      <c r="D46">
        <f t="shared" si="1"/>
        <v>2.6185166666666666E-2</v>
      </c>
      <c r="E46">
        <v>0.1</v>
      </c>
    </row>
    <row r="47" spans="1:12" x14ac:dyDescent="0.3">
      <c r="A47">
        <v>9.5000000000000001E-2</v>
      </c>
      <c r="B47">
        <v>0.851831</v>
      </c>
      <c r="D47">
        <f t="shared" si="1"/>
        <v>7.0985916666666662E-2</v>
      </c>
      <c r="E47">
        <v>9.5000000000000001E-2</v>
      </c>
      <c r="H47" s="5" t="s">
        <v>45</v>
      </c>
    </row>
    <row r="48" spans="1:12" x14ac:dyDescent="0.3">
      <c r="A48">
        <v>0.09</v>
      </c>
      <c r="B48">
        <v>1.4948999999999999</v>
      </c>
      <c r="D48">
        <f t="shared" si="1"/>
        <v>0.12457499999999999</v>
      </c>
      <c r="E48">
        <v>0.09</v>
      </c>
      <c r="I48" t="s">
        <v>46</v>
      </c>
    </row>
    <row r="49" spans="1:12" x14ac:dyDescent="0.3">
      <c r="A49">
        <v>8.5000000000000006E-2</v>
      </c>
      <c r="B49">
        <v>2.2132700000000001</v>
      </c>
      <c r="D49">
        <f t="shared" si="1"/>
        <v>0.18443916666666668</v>
      </c>
      <c r="E49">
        <v>8.5000000000000006E-2</v>
      </c>
      <c r="I49">
        <f>RSQ($I$5:$I$23,$J$5:$J$23)</f>
        <v>0.92594550497254191</v>
      </c>
    </row>
    <row r="50" spans="1:12" x14ac:dyDescent="0.3">
      <c r="A50">
        <v>0.08</v>
      </c>
      <c r="B50">
        <v>2.9634900000000002</v>
      </c>
      <c r="D50">
        <f t="shared" si="1"/>
        <v>0.24695750000000002</v>
      </c>
      <c r="E50">
        <v>0.08</v>
      </c>
      <c r="H50" s="7" t="s">
        <v>47</v>
      </c>
    </row>
    <row r="51" spans="1:12" x14ac:dyDescent="0.3">
      <c r="A51">
        <v>7.4999999999999997E-2</v>
      </c>
      <c r="B51">
        <v>3.69834</v>
      </c>
      <c r="D51">
        <f t="shared" si="1"/>
        <v>0.308195</v>
      </c>
      <c r="E51">
        <v>7.4999999999999997E-2</v>
      </c>
    </row>
    <row r="52" spans="1:12" x14ac:dyDescent="0.3">
      <c r="A52">
        <v>7.0000000000000007E-2</v>
      </c>
      <c r="B52">
        <v>4.3753500000000001</v>
      </c>
      <c r="D52">
        <f t="shared" si="1"/>
        <v>0.36461250000000001</v>
      </c>
      <c r="E52">
        <v>7.0000000000000007E-2</v>
      </c>
      <c r="H52" s="5" t="s">
        <v>49</v>
      </c>
    </row>
    <row r="53" spans="1:12" x14ac:dyDescent="0.3">
      <c r="A53">
        <v>6.5000000000000002E-2</v>
      </c>
      <c r="B53">
        <v>4.9629899999999996</v>
      </c>
      <c r="D53">
        <f t="shared" si="1"/>
        <v>0.41358249999999996</v>
      </c>
      <c r="E53">
        <v>6.5000000000000002E-2</v>
      </c>
      <c r="K53" t="s">
        <v>52</v>
      </c>
      <c r="L53" t="s">
        <v>50</v>
      </c>
    </row>
    <row r="54" spans="1:12" x14ac:dyDescent="0.3">
      <c r="A54">
        <v>0.06</v>
      </c>
      <c r="B54">
        <v>5.4440799999999996</v>
      </c>
      <c r="D54">
        <f t="shared" si="1"/>
        <v>0.45367333333333332</v>
      </c>
      <c r="E54">
        <v>0.06</v>
      </c>
      <c r="K54">
        <f>(I5-J5)^2</f>
        <v>2.3484030024999988E-2</v>
      </c>
      <c r="L54">
        <f>SQRT(SUM(K54:K72)/K27)</f>
        <v>0.15019130435041197</v>
      </c>
    </row>
    <row r="55" spans="1:12" x14ac:dyDescent="0.3">
      <c r="A55">
        <v>5.5E-2</v>
      </c>
      <c r="B55">
        <v>5.81562</v>
      </c>
      <c r="D55">
        <f t="shared" si="1"/>
        <v>0.48463499999999998</v>
      </c>
      <c r="E55">
        <v>5.5E-2</v>
      </c>
      <c r="K55">
        <f t="shared" ref="K55:K71" si="6">(I6-J6)^2</f>
        <v>4.2488202711111138E-2</v>
      </c>
    </row>
    <row r="56" spans="1:12" x14ac:dyDescent="0.3">
      <c r="A56">
        <v>0.05</v>
      </c>
      <c r="B56">
        <v>6.0857000000000001</v>
      </c>
      <c r="D56">
        <f t="shared" si="1"/>
        <v>0.50714166666666671</v>
      </c>
      <c r="E56">
        <v>0.05</v>
      </c>
      <c r="K56">
        <f t="shared" si="6"/>
        <v>2.8253407656249983E-2</v>
      </c>
    </row>
    <row r="57" spans="1:12" x14ac:dyDescent="0.3">
      <c r="A57">
        <v>4.4999999999999998E-2</v>
      </c>
      <c r="B57">
        <v>6.2688499999999996</v>
      </c>
      <c r="D57">
        <f t="shared" si="1"/>
        <v>0.52240416666666667</v>
      </c>
      <c r="E57">
        <v>4.4999999999999998E-2</v>
      </c>
      <c r="K57">
        <f t="shared" si="6"/>
        <v>2.2507908062499972E-3</v>
      </c>
    </row>
    <row r="58" spans="1:12" x14ac:dyDescent="0.3">
      <c r="A58">
        <v>0.04</v>
      </c>
      <c r="B58">
        <v>6.3818200000000003</v>
      </c>
      <c r="D58">
        <f t="shared" si="1"/>
        <v>0.53181833333333339</v>
      </c>
      <c r="E58">
        <v>0.04</v>
      </c>
      <c r="K58">
        <f t="shared" si="6"/>
        <v>3.0421755002777779E-4</v>
      </c>
    </row>
    <row r="59" spans="1:12" x14ac:dyDescent="0.3">
      <c r="A59">
        <v>3.5000000000000003E-2</v>
      </c>
      <c r="B59">
        <v>6.4408700000000003</v>
      </c>
      <c r="D59">
        <f t="shared" si="1"/>
        <v>0.53673916666666666</v>
      </c>
      <c r="E59">
        <v>3.5000000000000003E-2</v>
      </c>
      <c r="K59">
        <f t="shared" si="6"/>
        <v>4.2935256250000035E-5</v>
      </c>
    </row>
    <row r="60" spans="1:12" x14ac:dyDescent="0.3">
      <c r="A60">
        <v>0.03</v>
      </c>
      <c r="B60">
        <v>6.4602599999999999</v>
      </c>
      <c r="D60">
        <f t="shared" si="1"/>
        <v>0.53835500000000003</v>
      </c>
      <c r="E60">
        <v>0.03</v>
      </c>
      <c r="K60">
        <f t="shared" si="6"/>
        <v>7.3916015625000023E-4</v>
      </c>
    </row>
    <row r="61" spans="1:12" x14ac:dyDescent="0.3">
      <c r="A61">
        <v>2.5000000000000001E-2</v>
      </c>
      <c r="B61">
        <v>6.4516</v>
      </c>
      <c r="D61">
        <f t="shared" si="1"/>
        <v>0.5376333333333333</v>
      </c>
      <c r="E61">
        <v>2.5000000000000001E-2</v>
      </c>
      <c r="K61">
        <f t="shared" si="6"/>
        <v>7.5545069444440344E-7</v>
      </c>
    </row>
    <row r="62" spans="1:12" x14ac:dyDescent="0.3">
      <c r="A62">
        <v>0.02</v>
      </c>
      <c r="B62">
        <v>6.4238900000000001</v>
      </c>
      <c r="D62">
        <f t="shared" si="1"/>
        <v>0.53532416666666671</v>
      </c>
      <c r="E62">
        <v>0.02</v>
      </c>
      <c r="K62">
        <f t="shared" si="6"/>
        <v>1.100857100694445E-3</v>
      </c>
    </row>
    <row r="63" spans="1:12" x14ac:dyDescent="0.3">
      <c r="A63">
        <v>1.4999999999999999E-2</v>
      </c>
      <c r="B63">
        <v>6.3832700000000004</v>
      </c>
      <c r="D63">
        <f t="shared" si="1"/>
        <v>0.53193916666666674</v>
      </c>
      <c r="E63">
        <v>1.4999999999999999E-2</v>
      </c>
      <c r="K63">
        <f t="shared" si="6"/>
        <v>1.6945530625000003E-2</v>
      </c>
    </row>
    <row r="64" spans="1:12" x14ac:dyDescent="0.3">
      <c r="A64">
        <v>0.01</v>
      </c>
      <c r="B64">
        <v>6.3333500000000003</v>
      </c>
      <c r="D64">
        <f t="shared" si="1"/>
        <v>0.52777916666666669</v>
      </c>
      <c r="E64">
        <v>0.01</v>
      </c>
      <c r="K64">
        <f t="shared" si="6"/>
        <v>5.5905529000000001E-5</v>
      </c>
    </row>
    <row r="65" spans="1:11" x14ac:dyDescent="0.3">
      <c r="A65">
        <v>5.0000000000000001E-3</v>
      </c>
      <c r="B65">
        <v>6.0595499999999998</v>
      </c>
      <c r="D65">
        <f t="shared" si="1"/>
        <v>0.50496249999999998</v>
      </c>
      <c r="E65">
        <v>5.0000000000000001E-3</v>
      </c>
      <c r="K65">
        <f t="shared" si="6"/>
        <v>0.25504351700277789</v>
      </c>
    </row>
    <row r="66" spans="1:11" x14ac:dyDescent="0.3">
      <c r="A66">
        <v>0</v>
      </c>
      <c r="B66">
        <v>0</v>
      </c>
      <c r="D66">
        <f t="shared" si="1"/>
        <v>0</v>
      </c>
      <c r="E66">
        <v>0</v>
      </c>
      <c r="K66">
        <f>(I17-J17)^2</f>
        <v>1.6748673611111014E-4</v>
      </c>
    </row>
    <row r="67" spans="1:11" x14ac:dyDescent="0.3">
      <c r="K67">
        <f t="shared" si="6"/>
        <v>2.9446560000000028E-2</v>
      </c>
    </row>
    <row r="68" spans="1:11" x14ac:dyDescent="0.3">
      <c r="D68" s="3">
        <v>0.69159999999999999</v>
      </c>
      <c r="F68" s="3">
        <v>2.683E-2</v>
      </c>
      <c r="K68">
        <f t="shared" si="6"/>
        <v>1.3108341736111084E-2</v>
      </c>
    </row>
    <row r="69" spans="1:11" x14ac:dyDescent="0.3">
      <c r="D69" s="3">
        <v>0.65980000000000005</v>
      </c>
      <c r="F69" s="3">
        <v>5.8540000000000002E-2</v>
      </c>
      <c r="K69">
        <f>(I20-J20)^2</f>
        <v>8.5239056249999771E-3</v>
      </c>
    </row>
    <row r="70" spans="1:11" x14ac:dyDescent="0.3">
      <c r="D70" s="3">
        <v>0.53269999999999995</v>
      </c>
      <c r="F70" s="3">
        <v>6.8290000000000003E-2</v>
      </c>
      <c r="K70">
        <f t="shared" si="6"/>
        <v>3.478050625E-3</v>
      </c>
    </row>
    <row r="71" spans="1:11" x14ac:dyDescent="0.3">
      <c r="D71" s="3">
        <v>0.2944</v>
      </c>
      <c r="F71" s="3">
        <v>7.8049999999999994E-2</v>
      </c>
      <c r="K71">
        <f t="shared" si="6"/>
        <v>1.5787377777777653E-3</v>
      </c>
    </row>
    <row r="72" spans="1:11" x14ac:dyDescent="0.3">
      <c r="D72" s="3">
        <v>8.4110000000000001E-3</v>
      </c>
      <c r="F72" s="3">
        <v>0.10489999999999999</v>
      </c>
      <c r="K72">
        <f>(I23-J23)^2</f>
        <v>1.5787377777777653E-3</v>
      </c>
    </row>
    <row r="73" spans="1:11" x14ac:dyDescent="0.3">
      <c r="D73" s="3">
        <v>-8.6919999999999997E-2</v>
      </c>
      <c r="F73" s="3">
        <v>0.1268</v>
      </c>
    </row>
    <row r="74" spans="1:11" x14ac:dyDescent="0.3">
      <c r="D74" s="3">
        <v>-0.15049999999999999</v>
      </c>
      <c r="F74" s="3">
        <v>0.14879999999999999</v>
      </c>
    </row>
    <row r="75" spans="1:11" x14ac:dyDescent="0.3">
      <c r="D75" s="3">
        <v>-0.15049999999999999</v>
      </c>
      <c r="F75" s="3">
        <v>0.17799999999999999</v>
      </c>
    </row>
    <row r="76" spans="1:11" x14ac:dyDescent="0.3">
      <c r="D76" s="3">
        <v>-0.1981</v>
      </c>
      <c r="F76" s="3">
        <v>0.2024</v>
      </c>
    </row>
    <row r="77" spans="1:11" x14ac:dyDescent="0.3">
      <c r="D77" s="3">
        <v>-0.30930000000000002</v>
      </c>
      <c r="F77" s="3">
        <v>0.2268</v>
      </c>
    </row>
    <row r="78" spans="1:11" x14ac:dyDescent="0.3">
      <c r="D78" s="3">
        <v>-7.4770000000000001E-3</v>
      </c>
      <c r="F78" s="3">
        <v>0.24879999999999999</v>
      </c>
    </row>
    <row r="79" spans="1:11" x14ac:dyDescent="0.3">
      <c r="D79" s="3">
        <v>4.0189999999999997E-2</v>
      </c>
      <c r="F79" s="3">
        <v>0.27560000000000001</v>
      </c>
    </row>
    <row r="80" spans="1:11" x14ac:dyDescent="0.3">
      <c r="D80" s="3">
        <v>0.86639999999999995</v>
      </c>
      <c r="F80" s="3">
        <v>0.29759999999999998</v>
      </c>
    </row>
    <row r="81" spans="4:6" x14ac:dyDescent="0.3">
      <c r="D81" s="3">
        <v>1.105</v>
      </c>
      <c r="F81" s="3">
        <v>0.32440000000000002</v>
      </c>
    </row>
    <row r="82" spans="4:6" x14ac:dyDescent="0.3">
      <c r="D82" s="3">
        <v>1.089</v>
      </c>
      <c r="F82" s="3">
        <v>0.3488</v>
      </c>
    </row>
    <row r="83" spans="4:6" x14ac:dyDescent="0.3">
      <c r="D83" s="3">
        <v>1.089</v>
      </c>
      <c r="F83" s="3">
        <v>0.37069999999999997</v>
      </c>
    </row>
    <row r="84" spans="4:6" x14ac:dyDescent="0.3">
      <c r="D84" s="3">
        <v>1.073</v>
      </c>
      <c r="F84" s="3">
        <v>0.39760000000000001</v>
      </c>
    </row>
    <row r="85" spans="4:6" x14ac:dyDescent="0.3">
      <c r="D85" s="3">
        <v>1.073</v>
      </c>
      <c r="F85" s="3">
        <v>0.45119999999999999</v>
      </c>
    </row>
    <row r="86" spans="4:6" x14ac:dyDescent="0.3">
      <c r="D86" s="3">
        <v>1.073</v>
      </c>
      <c r="F86" s="3">
        <v>0.5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είσοδος</vt:lpstr>
      <vt:lpstr>y+</vt:lpstr>
      <vt:lpstr>σύγκριση με πειραματικά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2020-11-25T13:58:38Z</dcterms:created>
  <dcterms:modified xsi:type="dcterms:W3CDTF">2024-11-21T07:36:51Z</dcterms:modified>
</cp:coreProperties>
</file>