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3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E23" i="1"/>
  <c r="F23" i="1"/>
  <c r="G23" i="1"/>
  <c r="H23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N4" i="1"/>
  <c r="N5" i="1"/>
  <c r="N6" i="1"/>
  <c r="N7" i="1"/>
  <c r="N8" i="1"/>
  <c r="N9" i="1"/>
  <c r="N10" i="1"/>
  <c r="N11" i="1"/>
  <c r="N12" i="1"/>
  <c r="N13" i="1"/>
  <c r="M4" i="1"/>
  <c r="M5" i="1"/>
  <c r="M6" i="1"/>
  <c r="M7" i="1"/>
  <c r="M8" i="1"/>
  <c r="M9" i="1"/>
  <c r="M10" i="1"/>
  <c r="M11" i="1"/>
  <c r="M12" i="1"/>
  <c r="M13" i="1"/>
  <c r="M3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" i="1"/>
  <c r="F26" i="1" l="1"/>
  <c r="F27" i="1"/>
  <c r="F28" i="1" s="1"/>
  <c r="H28" i="1"/>
  <c r="H27" i="1"/>
  <c r="H26" i="1"/>
  <c r="G28" i="1"/>
  <c r="G27" i="1"/>
  <c r="G26" i="1"/>
  <c r="G2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  <c r="F20" i="1"/>
  <c r="F21" i="1"/>
  <c r="F22" i="1"/>
  <c r="F13" i="1"/>
  <c r="F14" i="1"/>
  <c r="F15" i="1"/>
  <c r="F16" i="1"/>
  <c r="F17" i="1"/>
  <c r="F18" i="1"/>
  <c r="F19" i="1"/>
  <c r="F8" i="1"/>
  <c r="F9" i="1"/>
  <c r="F10" i="1"/>
  <c r="F11" i="1"/>
  <c r="F12" i="1"/>
  <c r="F4" i="1"/>
  <c r="F5" i="1"/>
  <c r="F6" i="1"/>
  <c r="F7" i="1"/>
  <c r="F3" i="1"/>
  <c r="E18" i="1"/>
  <c r="E19" i="1"/>
  <c r="E20" i="1"/>
  <c r="E21" i="1"/>
  <c r="E22" i="1"/>
  <c r="E8" i="1"/>
  <c r="E9" i="1"/>
  <c r="E10" i="1"/>
  <c r="E11" i="1"/>
  <c r="E12" i="1"/>
  <c r="E13" i="1"/>
  <c r="E14" i="1"/>
  <c r="E15" i="1"/>
  <c r="E16" i="1"/>
  <c r="E17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<sst xmlns="http://schemas.openxmlformats.org/spreadsheetml/2006/main" count="17" uniqueCount="14">
  <si>
    <t>Έτος</t>
  </si>
  <si>
    <t>P</t>
  </si>
  <si>
    <t>Q</t>
  </si>
  <si>
    <t>S</t>
  </si>
  <si>
    <t>Cosφ</t>
  </si>
  <si>
    <t>Πλήθος Κλιματιστικών</t>
  </si>
  <si>
    <t>COP</t>
  </si>
  <si>
    <t>Watt νέου</t>
  </si>
  <si>
    <t>Εξοικονόμηση</t>
  </si>
  <si>
    <t>πρεπει να είναι &gt;Ταυτοχρονισμένα</t>
  </si>
  <si>
    <t>ΨΥΚΤΙΚΑ WATT</t>
  </si>
  <si>
    <t>Λυνω ως προς y βάζοντας στο X το COP Και λεω πόσα κλιματιστικά θα αλλάξω</t>
  </si>
  <si>
    <t>OLOS Ο ΟΙΚΙΣΜΟΣ</t>
  </si>
  <si>
    <t>250KVA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</si>
</sst>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9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600"/>
              <a:t>Μεταβολή</a:t>
            </a:r>
            <a:r>
              <a:rPr lang="el-GR" sz="1600" baseline="0"/>
              <a:t> συνημιτόνου με τα έτη</a:t>
            </a:r>
            <a:endParaRPr lang="el-GR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Φύλλο1!$D$3:$D$22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Φύλλο1!$H$3:$H$22</c:f>
              <c:numCache>
                <c:formatCode>General</c:formatCode>
                <c:ptCount val="20"/>
                <c:pt idx="0">
                  <c:v>0.92628621080340967</c:v>
                </c:pt>
                <c:pt idx="1">
                  <c:v>0.92548215798792133</c:v>
                </c:pt>
                <c:pt idx="2">
                  <c:v>0.92469748375465743</c:v>
                </c:pt>
                <c:pt idx="3">
                  <c:v>0.92393187132230459</c:v>
                </c:pt>
                <c:pt idx="4">
                  <c:v>0.92318500809508319</c:v>
                </c:pt>
                <c:pt idx="5">
                  <c:v>0.922456585901827</c:v>
                </c:pt>
                <c:pt idx="6">
                  <c:v>0.92174630118906831</c:v>
                </c:pt>
                <c:pt idx="7">
                  <c:v>0.92105385517348815</c:v>
                </c:pt>
                <c:pt idx="8">
                  <c:v>0.92037895395850255</c:v>
                </c:pt>
                <c:pt idx="9">
                  <c:v>0.91972130861923396</c:v>
                </c:pt>
                <c:pt idx="10">
                  <c:v>0.91908063525965833</c:v>
                </c:pt>
                <c:pt idx="11">
                  <c:v>0.9184566550453076</c:v>
                </c:pt>
                <c:pt idx="12">
                  <c:v>0.91784909421453431</c:v>
                </c:pt>
                <c:pt idx="13">
                  <c:v>0.91725768407102493</c:v>
                </c:pt>
                <c:pt idx="14">
                  <c:v>0.91668216095995581</c:v>
                </c:pt>
                <c:pt idx="15">
                  <c:v>0.91612226622992199</c:v>
                </c:pt>
                <c:pt idx="16">
                  <c:v>0.91557774618254362</c:v>
                </c:pt>
                <c:pt idx="17">
                  <c:v>0.91504835201144297</c:v>
                </c:pt>
                <c:pt idx="18">
                  <c:v>0.91453383973210367</c:v>
                </c:pt>
                <c:pt idx="19">
                  <c:v>0.91403397010395682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9820976"/>
        <c:axId val="-669824784"/>
      </c:scatterChart>
      <c:valAx>
        <c:axId val="-66982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/>
                  <a:t>Έτη Στο μέλλον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669824784"/>
        <c:crosses val="autoZero"/>
        <c:crossBetween val="midCat"/>
      </c:valAx>
      <c:valAx>
        <c:axId val="-6698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</a:t>
                </a:r>
                <a:r>
                  <a:rPr lang="el-GR"/>
                  <a:t>Φ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66982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Πόσα</a:t>
            </a:r>
            <a:r>
              <a:rPr lang="el-GR" baseline="0"/>
              <a:t> κλιματισικά ανά </a:t>
            </a:r>
            <a:r>
              <a:rPr lang="en-US" baseline="0"/>
              <a:t>COP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8386351706036748"/>
          <c:h val="0.7208876494604841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22084008137339689"/>
                  <c:y val="-0.3758373637294977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y = 156432x</a:t>
                    </a:r>
                    <a:r>
                      <a:rPr lang="en-US" sz="1600" baseline="30000"/>
                      <a:t>-4,998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Φύλλο1!$F$25:$H$25</c:f>
              <c:numCache>
                <c:formatCode>General</c:formatCode>
                <c:ptCount val="3"/>
                <c:pt idx="0">
                  <c:v>3.7557</c:v>
                </c:pt>
                <c:pt idx="1">
                  <c:v>4.0013999999999994</c:v>
                </c:pt>
                <c:pt idx="2">
                  <c:v>5</c:v>
                </c:pt>
              </c:numCache>
            </c:numRef>
          </c:xVal>
          <c:yVal>
            <c:numRef>
              <c:f>Φύλλο1!$F$28:$H$28</c:f>
              <c:numCache>
                <c:formatCode>General</c:formatCode>
                <c:ptCount val="3"/>
                <c:pt idx="0">
                  <c:v>241.64569333388567</c:v>
                </c:pt>
                <c:pt idx="1">
                  <c:v>127.58277454985949</c:v>
                </c:pt>
                <c:pt idx="2">
                  <c:v>52.265981005203038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9817168"/>
        <c:axId val="-669823696"/>
      </c:scatterChart>
      <c:valAx>
        <c:axId val="-66981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COP</a:t>
                </a:r>
                <a:endParaRPr lang="el-G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669823696"/>
        <c:crosses val="autoZero"/>
        <c:crossBetween val="midCat"/>
      </c:valAx>
      <c:valAx>
        <c:axId val="-6698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Πλήθος</a:t>
                </a:r>
                <a:r>
                  <a:rPr lang="el-GR" baseline="0"/>
                  <a:t> κλιματιστικών</a:t>
                </a:r>
                <a:endParaRPr lang="el-G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66981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334433</xdr:colOff>
      <xdr:row>9</xdr:row>
      <xdr:rowOff>26986</xdr:rowOff>
    </xdr:from>
    <xdr:to>
      <xdr:col>27</xdr:col>
      <xdr:colOff>401108</xdr:colOff>
      <xdr:row>26</xdr:row>
      <xdr:rowOff>3174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851694</xdr:colOff>
      <xdr:row>36</xdr:row>
      <xdr:rowOff>53213</xdr:rowOff>
    </xdr:from>
    <xdr:to>
      <xdr:col>12</xdr:col>
      <xdr:colOff>480407</xdr:colOff>
      <xdr:row>51</xdr:row>
      <xdr:rowOff>184830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36"/>
  <sheetViews>
    <sheetView tabSelected="1" topLeftCell="D1" zoomScale="170" zoomScaleNormal="170" workbookViewId="0">
      <selection activeCell="N11" sqref="N11"/>
    </sheetView>
  </sheetViews>
  <sheetFormatPr defaultRowHeight="15" x14ac:dyDescent="0.25"/>
  <cols>
    <col min="4" max="4" width="15.140625" customWidth="1"/>
    <col min="5" max="5" width="18" customWidth="1"/>
    <col min="6" max="6" width="13.42578125" customWidth="1"/>
    <col min="7" max="7" width="20.42578125" customWidth="1"/>
  </cols>
  <sheetData>
    <row r="1" spans="4:14" x14ac:dyDescent="0.25">
      <c r="F1" t="s">
        <v>12</v>
      </c>
      <c r="M1" t="s">
        <v>13</v>
      </c>
    </row>
    <row r="2" spans="4:14" ht="26.25" x14ac:dyDescent="0.4"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L2" s="2" t="s">
        <v>1</v>
      </c>
      <c r="M2" s="2" t="s">
        <v>2</v>
      </c>
      <c r="N2" s="2" t="s">
        <v>3</v>
      </c>
    </row>
    <row r="3" spans="4:14" ht="18.75" x14ac:dyDescent="0.3">
      <c r="D3" s="3">
        <v>1</v>
      </c>
      <c r="E3" s="3">
        <f>144.27+55.7*1.02^D3+1.528*D3</f>
        <v>202.61199999999999</v>
      </c>
      <c r="F3" s="3">
        <f>60.179+20.66*1.02^D3+1.172*D3</f>
        <v>82.424199999999999</v>
      </c>
      <c r="G3" s="3">
        <f>SQRT(E3^2+F3^2)</f>
        <v>218.73584820426669</v>
      </c>
      <c r="H3">
        <f>E3/G3</f>
        <v>0.92628621080340967</v>
      </c>
      <c r="L3" s="3">
        <f>75.52+55.7*1.02^D3+0.764*D3</f>
        <v>133.09800000000001</v>
      </c>
      <c r="M3" s="3">
        <f>30.892+20.66*1.02^D3+0.325*D3</f>
        <v>52.290199999999999</v>
      </c>
      <c r="N3" s="3">
        <f>SQRT(L3^2+M3^2)</f>
        <v>143.00119796714992</v>
      </c>
    </row>
    <row r="4" spans="4:14" ht="18.75" x14ac:dyDescent="0.3">
      <c r="D4" s="3">
        <v>2</v>
      </c>
      <c r="E4" s="3">
        <f t="shared" ref="E4:E23" si="0">144.27+55.7*1.02^D4+1.528*D4</f>
        <v>205.27628000000001</v>
      </c>
      <c r="F4" s="3">
        <f t="shared" ref="F4:F23" si="1">60.179+20.66*1.02^D4+1.172*D4</f>
        <v>84.017663999999996</v>
      </c>
      <c r="G4" s="3">
        <f t="shared" ref="G4:G23" si="2">SQRT(E4^2+F4^2)</f>
        <v>221.80468659308193</v>
      </c>
      <c r="H4">
        <f t="shared" ref="H4:H23" si="3">E4/G4</f>
        <v>0.92548215798792133</v>
      </c>
      <c r="L4" s="3">
        <f t="shared" ref="L4:L22" si="4">75.52+55.7*1.02^D4+0.764*D4</f>
        <v>134.99827999999999</v>
      </c>
      <c r="M4" s="3">
        <f t="shared" ref="M4:M13" si="5">30.892+20.66*1.02^D4+0.325*D4</f>
        <v>53.036663999999995</v>
      </c>
      <c r="N4" s="3">
        <f t="shared" ref="N4:N13" si="6">SQRT(L4^2+M4^2)</f>
        <v>145.04283274676931</v>
      </c>
    </row>
    <row r="5" spans="4:14" ht="18.75" x14ac:dyDescent="0.3">
      <c r="D5" s="3">
        <v>3</v>
      </c>
      <c r="E5" s="3">
        <f t="shared" si="0"/>
        <v>207.96328560000001</v>
      </c>
      <c r="F5" s="3">
        <f t="shared" si="1"/>
        <v>85.619557280000009</v>
      </c>
      <c r="G5" s="3">
        <f t="shared" si="2"/>
        <v>224.89872553300603</v>
      </c>
      <c r="H5">
        <f t="shared" si="3"/>
        <v>0.92469748375465743</v>
      </c>
      <c r="L5" s="3">
        <f t="shared" si="4"/>
        <v>136.9212856</v>
      </c>
      <c r="M5" s="3">
        <f t="shared" si="5"/>
        <v>53.791557279999999</v>
      </c>
      <c r="N5" s="3">
        <f t="shared" si="6"/>
        <v>147.1087015949916</v>
      </c>
    </row>
    <row r="6" spans="4:14" ht="18.75" x14ac:dyDescent="0.3">
      <c r="D6" s="3">
        <v>4</v>
      </c>
      <c r="E6" s="3">
        <f t="shared" si="0"/>
        <v>210.673471312</v>
      </c>
      <c r="F6" s="3">
        <f t="shared" si="1"/>
        <v>87.230048425600003</v>
      </c>
      <c r="G6" s="3">
        <f t="shared" si="2"/>
        <v>228.01840465844111</v>
      </c>
      <c r="H6">
        <f t="shared" si="3"/>
        <v>0.92393187132230459</v>
      </c>
      <c r="L6" s="3">
        <f t="shared" si="4"/>
        <v>138.86747131199999</v>
      </c>
      <c r="M6" s="3">
        <f t="shared" si="5"/>
        <v>54.555048425599992</v>
      </c>
      <c r="N6" s="3">
        <f t="shared" si="6"/>
        <v>149.19928919840302</v>
      </c>
    </row>
    <row r="7" spans="4:14" ht="18.75" x14ac:dyDescent="0.3">
      <c r="D7" s="3">
        <v>5</v>
      </c>
      <c r="E7" s="3">
        <f t="shared" si="0"/>
        <v>213.40730073824</v>
      </c>
      <c r="F7" s="3">
        <f t="shared" si="1"/>
        <v>88.849309394111998</v>
      </c>
      <c r="G7" s="3">
        <f t="shared" si="2"/>
        <v>231.16417496703994</v>
      </c>
      <c r="H7">
        <f t="shared" si="3"/>
        <v>0.92318500809508319</v>
      </c>
      <c r="L7" s="3">
        <f t="shared" si="4"/>
        <v>140.83730073824</v>
      </c>
      <c r="M7" s="3">
        <f t="shared" si="5"/>
        <v>55.327309394112</v>
      </c>
      <c r="N7" s="3">
        <f t="shared" si="6"/>
        <v>151.31508994156945</v>
      </c>
    </row>
    <row r="8" spans="4:14" ht="18.75" x14ac:dyDescent="0.3">
      <c r="D8" s="3">
        <v>6</v>
      </c>
      <c r="E8" s="3">
        <f t="shared" si="0"/>
        <v>216.16524675300482</v>
      </c>
      <c r="F8" s="3">
        <f t="shared" si="1"/>
        <v>90.47751558199424</v>
      </c>
      <c r="G8" s="3">
        <f t="shared" si="2"/>
        <v>234.33649892766914</v>
      </c>
      <c r="H8">
        <f t="shared" si="3"/>
        <v>0.922456585901827</v>
      </c>
      <c r="L8" s="3">
        <f t="shared" si="4"/>
        <v>142.83124675300479</v>
      </c>
      <c r="M8" s="3">
        <f t="shared" si="5"/>
        <v>56.10851558199424</v>
      </c>
      <c r="N8" s="3">
        <f t="shared" si="6"/>
        <v>153.45660810089814</v>
      </c>
    </row>
    <row r="9" spans="4:14" ht="18.75" x14ac:dyDescent="0.3">
      <c r="D9" s="3">
        <v>7</v>
      </c>
      <c r="E9" s="3">
        <f t="shared" si="0"/>
        <v>218.94779168806488</v>
      </c>
      <c r="F9" s="3">
        <f t="shared" si="1"/>
        <v>92.114845893634111</v>
      </c>
      <c r="G9" s="3">
        <f t="shared" si="2"/>
        <v>237.53585059752183</v>
      </c>
      <c r="H9">
        <f t="shared" si="3"/>
        <v>0.92174630118906831</v>
      </c>
      <c r="L9" s="3">
        <f t="shared" si="4"/>
        <v>144.8497916880649</v>
      </c>
      <c r="M9" s="3">
        <f t="shared" si="5"/>
        <v>56.898845893634117</v>
      </c>
      <c r="N9" s="3">
        <f t="shared" si="6"/>
        <v>155.6243580423814</v>
      </c>
    </row>
    <row r="10" spans="4:14" ht="18.75" x14ac:dyDescent="0.3">
      <c r="D10" s="3">
        <v>8</v>
      </c>
      <c r="E10" s="3">
        <f t="shared" si="0"/>
        <v>221.75542752182619</v>
      </c>
      <c r="F10" s="3">
        <f t="shared" si="1"/>
        <v>93.761482811506809</v>
      </c>
      <c r="G10" s="3">
        <f t="shared" si="2"/>
        <v>240.76271574809999</v>
      </c>
      <c r="H10">
        <f t="shared" si="3"/>
        <v>0.92105385517348815</v>
      </c>
      <c r="L10" s="3">
        <f t="shared" si="4"/>
        <v>146.89342752182617</v>
      </c>
      <c r="M10" s="3">
        <f t="shared" si="5"/>
        <v>57.698482811506807</v>
      </c>
      <c r="N10" s="3">
        <f t="shared" si="6"/>
        <v>157.81886442329935</v>
      </c>
    </row>
    <row r="11" spans="4:14" ht="18.75" x14ac:dyDescent="0.3">
      <c r="D11" s="3">
        <v>9</v>
      </c>
      <c r="E11" s="3">
        <f t="shared" si="0"/>
        <v>224.58865607226272</v>
      </c>
      <c r="F11" s="3">
        <f t="shared" si="1"/>
        <v>95.417612467736944</v>
      </c>
      <c r="G11" s="3">
        <f t="shared" si="2"/>
        <v>244.01759199981535</v>
      </c>
      <c r="H11">
        <f t="shared" si="3"/>
        <v>0.92037895395850255</v>
      </c>
      <c r="L11" s="5">
        <f t="shared" si="4"/>
        <v>148.96265607226272</v>
      </c>
      <c r="M11" s="5">
        <f t="shared" si="5"/>
        <v>58.507612467736934</v>
      </c>
      <c r="N11" s="5">
        <f t="shared" si="6"/>
        <v>160.04066239796094</v>
      </c>
    </row>
    <row r="12" spans="4:14" ht="18.75" x14ac:dyDescent="0.3">
      <c r="D12" s="3">
        <v>10</v>
      </c>
      <c r="E12" s="3">
        <f t="shared" si="0"/>
        <v>227.44798919370797</v>
      </c>
      <c r="F12" s="3">
        <f t="shared" si="1"/>
        <v>97.083424717091688</v>
      </c>
      <c r="G12" s="3">
        <f t="shared" si="2"/>
        <v>247.30098896498635</v>
      </c>
      <c r="H12">
        <f t="shared" si="3"/>
        <v>0.91972130861923396</v>
      </c>
      <c r="L12" s="3">
        <f t="shared" si="4"/>
        <v>151.05798919370795</v>
      </c>
      <c r="M12" s="3">
        <f t="shared" si="5"/>
        <v>59.326424717091683</v>
      </c>
      <c r="N12" s="3">
        <f t="shared" si="6"/>
        <v>162.29029782756311</v>
      </c>
    </row>
    <row r="13" spans="4:14" s="6" customFormat="1" ht="18.75" x14ac:dyDescent="0.3">
      <c r="D13" s="5">
        <v>11</v>
      </c>
      <c r="E13" s="5">
        <f t="shared" si="0"/>
        <v>230.33394897758211</v>
      </c>
      <c r="F13" s="5">
        <f t="shared" si="1"/>
        <v>98.759113211433515</v>
      </c>
      <c r="G13" s="5">
        <f t="shared" si="2"/>
        <v>250.61342839903079</v>
      </c>
      <c r="H13">
        <f t="shared" si="3"/>
        <v>0.91908063525965833</v>
      </c>
      <c r="L13" s="3">
        <f t="shared" si="4"/>
        <v>153.17994897758211</v>
      </c>
      <c r="M13" s="3">
        <f t="shared" si="5"/>
        <v>60.155113211433516</v>
      </c>
      <c r="N13" s="3">
        <f t="shared" si="6"/>
        <v>164.56832749425098</v>
      </c>
    </row>
    <row r="14" spans="4:14" ht="18.75" x14ac:dyDescent="0.3">
      <c r="D14" s="3">
        <v>12</v>
      </c>
      <c r="E14" s="3">
        <f t="shared" si="0"/>
        <v>233.24706795713377</v>
      </c>
      <c r="F14" s="3">
        <f t="shared" si="1"/>
        <v>100.44487547566217</v>
      </c>
      <c r="G14" s="3">
        <f t="shared" si="2"/>
        <v>253.9554443596771</v>
      </c>
      <c r="H14">
        <f t="shared" si="3"/>
        <v>0.9184566550453076</v>
      </c>
      <c r="L14" s="3">
        <f t="shared" si="4"/>
        <v>155.32906795713376</v>
      </c>
      <c r="M14" s="3">
        <f t="shared" ref="M14:M22" si="7">30.892+20.66*1.02^D14+0.325*D14</f>
        <v>60.993875475662186</v>
      </c>
      <c r="N14" s="3">
        <f t="shared" ref="N14:N23" si="8">SQRT(L14^2+M14^2)</f>
        <v>166.87531931946216</v>
      </c>
    </row>
    <row r="15" spans="4:14" ht="18.75" x14ac:dyDescent="0.3">
      <c r="D15" s="3">
        <v>13</v>
      </c>
      <c r="E15" s="3">
        <f t="shared" si="0"/>
        <v>236.18788931627645</v>
      </c>
      <c r="F15" s="3">
        <f t="shared" si="1"/>
        <v>102.14091298517543</v>
      </c>
      <c r="G15" s="3">
        <f t="shared" si="2"/>
        <v>257.32758337403868</v>
      </c>
      <c r="H15">
        <f t="shared" si="3"/>
        <v>0.91784909421453431</v>
      </c>
      <c r="L15" s="3">
        <f t="shared" si="4"/>
        <v>157.50588931627644</v>
      </c>
      <c r="M15" s="3">
        <f t="shared" si="7"/>
        <v>61.842912985175424</v>
      </c>
      <c r="N15" s="3">
        <f t="shared" si="8"/>
        <v>169.21185258664093</v>
      </c>
    </row>
    <row r="16" spans="4:14" ht="18.75" x14ac:dyDescent="0.3">
      <c r="D16" s="3">
        <v>14</v>
      </c>
      <c r="E16" s="3">
        <f t="shared" si="0"/>
        <v>239.15696710260198</v>
      </c>
      <c r="F16" s="3">
        <f t="shared" si="1"/>
        <v>103.84743124487893</v>
      </c>
      <c r="G16" s="3">
        <f t="shared" si="2"/>
        <v>260.73040461341463</v>
      </c>
      <c r="H16">
        <f t="shared" si="3"/>
        <v>0.91725768407102493</v>
      </c>
      <c r="L16" s="3">
        <f t="shared" si="4"/>
        <v>159.71096710260198</v>
      </c>
      <c r="M16" s="3">
        <f t="shared" si="7"/>
        <v>62.702431244878937</v>
      </c>
      <c r="N16" s="3">
        <f t="shared" si="8"/>
        <v>171.57851816840937</v>
      </c>
    </row>
    <row r="17" spans="4:14" ht="18.75" x14ac:dyDescent="0.3">
      <c r="D17" s="3">
        <v>15</v>
      </c>
      <c r="E17" s="3">
        <f t="shared" si="0"/>
        <v>242.15486644465403</v>
      </c>
      <c r="F17" s="3">
        <f t="shared" si="1"/>
        <v>105.56463986977651</v>
      </c>
      <c r="G17" s="3">
        <f t="shared" si="2"/>
        <v>264.16448007569801</v>
      </c>
      <c r="H17">
        <f t="shared" si="3"/>
        <v>0.91668216095995581</v>
      </c>
      <c r="L17" s="3">
        <f t="shared" si="4"/>
        <v>161.94486644465402</v>
      </c>
      <c r="M17" s="3">
        <f t="shared" si="7"/>
        <v>63.572639869776509</v>
      </c>
      <c r="N17" s="3">
        <f t="shared" si="8"/>
        <v>173.97591875828425</v>
      </c>
    </row>
    <row r="18" spans="4:14" ht="18.75" x14ac:dyDescent="0.3">
      <c r="D18" s="3">
        <v>16</v>
      </c>
      <c r="E18" s="3">
        <f t="shared" si="0"/>
        <v>245.1821637735471</v>
      </c>
      <c r="F18" s="3">
        <f t="shared" si="1"/>
        <v>107.29275266717204</v>
      </c>
      <c r="G18" s="3">
        <f t="shared" si="2"/>
        <v>267.63039477528974</v>
      </c>
      <c r="H18">
        <f t="shared" si="3"/>
        <v>0.91612226622992199</v>
      </c>
      <c r="L18" s="3">
        <f t="shared" si="4"/>
        <v>164.20816377354708</v>
      </c>
      <c r="M18" s="3">
        <f t="shared" si="7"/>
        <v>64.45375266717204</v>
      </c>
      <c r="N18" s="3">
        <f t="shared" si="8"/>
        <v>176.40466910703086</v>
      </c>
    </row>
    <row r="19" spans="4:14" ht="18.75" x14ac:dyDescent="0.3">
      <c r="D19" s="3">
        <v>17</v>
      </c>
      <c r="E19" s="3">
        <f t="shared" si="0"/>
        <v>248.23944704901805</v>
      </c>
      <c r="F19" s="3">
        <f t="shared" si="1"/>
        <v>109.0319877205155</v>
      </c>
      <c r="G19" s="3">
        <f t="shared" si="2"/>
        <v>271.12874694043211</v>
      </c>
      <c r="H19">
        <f t="shared" si="3"/>
        <v>0.91557774618254362</v>
      </c>
      <c r="L19" s="3">
        <f t="shared" si="4"/>
        <v>166.50144704901805</v>
      </c>
      <c r="M19" s="3">
        <f t="shared" si="7"/>
        <v>65.345987720515495</v>
      </c>
      <c r="N19" s="3">
        <f t="shared" si="8"/>
        <v>178.86539626374557</v>
      </c>
    </row>
    <row r="20" spans="4:14" s="1" customFormat="1" ht="18.75" x14ac:dyDescent="0.3">
      <c r="D20" s="4">
        <v>18</v>
      </c>
      <c r="E20" s="4">
        <f t="shared" si="0"/>
        <v>251.3273159899984</v>
      </c>
      <c r="F20" s="4">
        <f t="shared" si="1"/>
        <v>110.7825674749258</v>
      </c>
      <c r="G20" s="3">
        <f t="shared" si="2"/>
        <v>274.66014821788946</v>
      </c>
      <c r="H20">
        <f t="shared" si="3"/>
        <v>0.91504835201144297</v>
      </c>
      <c r="L20" s="3">
        <f t="shared" si="4"/>
        <v>168.82531598999839</v>
      </c>
      <c r="M20" s="3">
        <f t="shared" si="7"/>
        <v>66.249567474925797</v>
      </c>
      <c r="N20" s="3">
        <f t="shared" si="8"/>
        <v>181.35873982176199</v>
      </c>
    </row>
    <row r="21" spans="4:14" ht="18.75" x14ac:dyDescent="0.3">
      <c r="D21" s="3">
        <v>19</v>
      </c>
      <c r="E21" s="3">
        <f t="shared" si="0"/>
        <v>254.44638230979839</v>
      </c>
      <c r="F21" s="3">
        <f t="shared" si="1"/>
        <v>112.54471882442431</v>
      </c>
      <c r="G21" s="3">
        <f t="shared" si="2"/>
        <v>278.22522388491814</v>
      </c>
      <c r="H21">
        <f t="shared" si="3"/>
        <v>0.91453383973210367</v>
      </c>
      <c r="L21" s="3">
        <f t="shared" si="4"/>
        <v>171.18038230979835</v>
      </c>
      <c r="M21" s="3">
        <f t="shared" si="7"/>
        <v>67.164718824424313</v>
      </c>
      <c r="N21" s="3">
        <f t="shared" si="8"/>
        <v>183.88535216947733</v>
      </c>
    </row>
    <row r="22" spans="4:14" ht="18.75" x14ac:dyDescent="0.3">
      <c r="D22" s="3">
        <v>20</v>
      </c>
      <c r="E22" s="3">
        <f t="shared" si="0"/>
        <v>257.59726995599436</v>
      </c>
      <c r="F22" s="3">
        <f t="shared" si="1"/>
        <v>114.3186732009128</v>
      </c>
      <c r="G22" s="3">
        <f t="shared" si="2"/>
        <v>281.82461306848012</v>
      </c>
      <c r="H22">
        <f t="shared" si="3"/>
        <v>0.91403397010395682</v>
      </c>
      <c r="L22" s="3">
        <f t="shared" si="4"/>
        <v>173.56726995599433</v>
      </c>
      <c r="M22" s="3">
        <f t="shared" si="7"/>
        <v>68.091673200912794</v>
      </c>
      <c r="N22" s="3">
        <f t="shared" si="8"/>
        <v>186.44589874619638</v>
      </c>
    </row>
    <row r="23" spans="4:14" ht="18.75" x14ac:dyDescent="0.3">
      <c r="D23" s="3">
        <v>21</v>
      </c>
      <c r="E23" s="3">
        <f t="shared" si="0"/>
        <v>260.78061535511426</v>
      </c>
      <c r="F23" s="3">
        <f t="shared" si="1"/>
        <v>116.10466666493105</v>
      </c>
      <c r="G23" s="3">
        <f t="shared" si="2"/>
        <v>285.45896897166642</v>
      </c>
      <c r="H23">
        <f t="shared" si="3"/>
        <v>0.9135485085458932</v>
      </c>
      <c r="L23" s="3">
        <f t="shared" ref="L23:L29" si="9">75.52+55.7*1.02^D23+0.764*D23</f>
        <v>175.98661535511422</v>
      </c>
      <c r="M23" s="3">
        <f t="shared" ref="M23:M29" si="10">30.892+20.66*1.02^D23+0.325*D23</f>
        <v>69.030666664931047</v>
      </c>
      <c r="N23" s="3">
        <f t="shared" si="8"/>
        <v>189.04105830309391</v>
      </c>
    </row>
    <row r="24" spans="4:14" ht="18.75" x14ac:dyDescent="0.3">
      <c r="F24" s="7">
        <v>7.0000000000000007E-2</v>
      </c>
      <c r="G24" s="7">
        <v>0.14000000000000001</v>
      </c>
      <c r="L24" s="3">
        <f t="shared" si="9"/>
        <v>131.22</v>
      </c>
      <c r="M24" s="3">
        <f t="shared" si="10"/>
        <v>51.552</v>
      </c>
    </row>
    <row r="25" spans="4:14" ht="18.75" x14ac:dyDescent="0.3">
      <c r="D25" t="s">
        <v>10</v>
      </c>
      <c r="E25" t="s">
        <v>6</v>
      </c>
      <c r="F25">
        <v>3.7557</v>
      </c>
      <c r="G25">
        <f>3.51*1.14</f>
        <v>4.0013999999999994</v>
      </c>
      <c r="H25">
        <v>5</v>
      </c>
      <c r="L25" s="3" t="e">
        <f t="shared" si="9"/>
        <v>#VALUE!</v>
      </c>
      <c r="M25" s="3" t="e">
        <f t="shared" si="10"/>
        <v>#VALUE!</v>
      </c>
    </row>
    <row r="26" spans="4:14" ht="18.75" x14ac:dyDescent="0.3">
      <c r="D26">
        <v>3514.33</v>
      </c>
      <c r="E26" t="s">
        <v>7</v>
      </c>
      <c r="F26">
        <f>D26/F25</f>
        <v>935.73235348936282</v>
      </c>
      <c r="G26">
        <f>D26/G25</f>
        <v>878.27510371370033</v>
      </c>
      <c r="H26">
        <f>D26/H25</f>
        <v>702.86599999999999</v>
      </c>
      <c r="L26" s="3">
        <f t="shared" si="9"/>
        <v>9.3260303236782028E+31</v>
      </c>
      <c r="M26" s="3">
        <f t="shared" si="10"/>
        <v>3.459170313953172E+31</v>
      </c>
    </row>
    <row r="27" spans="4:14" ht="18.75" x14ac:dyDescent="0.3">
      <c r="E27" t="s">
        <v>8</v>
      </c>
      <c r="F27">
        <f>1000-F26</f>
        <v>64.267646510637178</v>
      </c>
      <c r="G27">
        <f>1000-G26</f>
        <v>121.72489628629967</v>
      </c>
      <c r="H27">
        <f>1000-H26</f>
        <v>297.13400000000001</v>
      </c>
      <c r="L27" s="3">
        <f t="shared" si="9"/>
        <v>131.22</v>
      </c>
      <c r="M27" s="3">
        <f t="shared" si="10"/>
        <v>51.552</v>
      </c>
    </row>
    <row r="28" spans="4:14" ht="18.75" x14ac:dyDescent="0.3">
      <c r="E28" t="s">
        <v>5</v>
      </c>
      <c r="F28">
        <f>15530/F27</f>
        <v>241.64569333388567</v>
      </c>
      <c r="G28">
        <f>15530/G27</f>
        <v>127.58277454985949</v>
      </c>
      <c r="H28">
        <f>15530/H27</f>
        <v>52.265981005203038</v>
      </c>
      <c r="L28" s="3">
        <f t="shared" si="9"/>
        <v>131.22</v>
      </c>
      <c r="M28" s="3">
        <f t="shared" si="10"/>
        <v>51.552</v>
      </c>
    </row>
    <row r="29" spans="4:14" ht="18.75" x14ac:dyDescent="0.3">
      <c r="F29" t="s">
        <v>9</v>
      </c>
      <c r="L29" s="3">
        <f t="shared" si="9"/>
        <v>131.22</v>
      </c>
      <c r="M29" s="3">
        <f t="shared" si="10"/>
        <v>51.552</v>
      </c>
    </row>
    <row r="36" spans="5:5" x14ac:dyDescent="0.25">
      <c r="E36" t="s">
        <v>11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2020-11-25T13:10:30Z</dcterms:created>
  <dcterms:modified xsi:type="dcterms:W3CDTF">2020-12-09T13:39:46Z</dcterms:modified>
</cp:coreProperties>
</file>